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1-Verbände\NH-HH-Recycling\_Kasse\"/>
    </mc:Choice>
  </mc:AlternateContent>
  <bookViews>
    <workbookView xWindow="0" yWindow="0" windowWidth="21600" windowHeight="10185"/>
  </bookViews>
  <sheets>
    <sheet name="Projektplan" sheetId="1" r:id="rId1"/>
    <sheet name="Tabelle1" sheetId="2" r:id="rId2"/>
  </sheets>
  <definedNames>
    <definedName name="_xlnm._FilterDatabase" localSheetId="0" hidden="1">Projektplan!$A$2:$N$45</definedName>
  </definedNames>
  <calcPr calcId="162913"/>
</workbook>
</file>

<file path=xl/calcChain.xml><?xml version="1.0" encoding="utf-8"?>
<calcChain xmlns="http://schemas.openxmlformats.org/spreadsheetml/2006/main">
  <c r="L45" i="1" l="1"/>
  <c r="L42" i="1"/>
  <c r="L35" i="1" l="1"/>
  <c r="L34" i="1" l="1"/>
  <c r="I45" i="1" l="1"/>
  <c r="J34" i="1" l="1"/>
  <c r="L33" i="1" l="1"/>
  <c r="L21" i="1" l="1"/>
  <c r="J33" i="1" l="1"/>
  <c r="J21" i="1" l="1"/>
  <c r="J40" i="1" l="1"/>
  <c r="L40" i="1"/>
  <c r="L32" i="1" l="1"/>
  <c r="J32" i="1" s="1"/>
  <c r="L31" i="1" l="1"/>
  <c r="J19" i="1" l="1"/>
  <c r="J39" i="1" l="1"/>
  <c r="J31" i="1" l="1"/>
  <c r="L7" i="1"/>
  <c r="L37" i="1" l="1"/>
  <c r="L15" i="1" l="1"/>
  <c r="L16" i="1"/>
  <c r="J30" i="1"/>
  <c r="J45" i="1" s="1"/>
  <c r="J47" i="1" l="1"/>
</calcChain>
</file>

<file path=xl/comments1.xml><?xml version="1.0" encoding="utf-8"?>
<comments xmlns="http://schemas.openxmlformats.org/spreadsheetml/2006/main">
  <authors>
    <author>nr153625</author>
    <author>Martin Grote | Driescher-Wegberg</author>
    <author>Volker Seefeld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F = Forschungsprojekt, 
B= Bildungsförderung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für zukünftige Projekte angeben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 xml:space="preserve">excl. MwSt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" authorId="0" shapeId="0">
      <text>
        <r>
          <rPr>
            <sz val="9"/>
            <color indexed="81"/>
            <rFont val="Tahoma"/>
            <family val="2"/>
          </rPr>
          <t xml:space="preserve">excl. MwSt
</t>
        </r>
      </text>
    </comment>
    <comment ref="L2" authorId="0" shapeId="0">
      <text>
        <r>
          <rPr>
            <sz val="9"/>
            <color indexed="81"/>
            <rFont val="Tahoma"/>
            <family val="2"/>
          </rPr>
          <t xml:space="preserve">excl. MwSt, bei Projekten welche über mehrere Jahre laufen, Teilprojekte einzeln aufsummieren
</t>
        </r>
      </text>
    </comment>
    <comment ref="J3" authorId="1" shapeId="0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Lt. Frau Zwicknagel alles in 2013 bezahlt.
</t>
        </r>
      </text>
    </comment>
    <comment ref="L8" authorId="1" shapeId="0">
      <text>
        <r>
          <rPr>
            <b/>
            <sz val="9"/>
            <color indexed="81"/>
            <rFont val="Tahoma"/>
            <family val="2"/>
          </rPr>
          <t>Martin Grote | Driescher-Wegberg:
Ohne MwSt, die in den Re. für Material enthalten ist</t>
        </r>
      </text>
    </comment>
    <comment ref="L16" authorId="1" shapeId="0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Rechnung Ilemanu 27.11.13 über 27.000+MwSt. am 3.12.13 angewiesen</t>
        </r>
      </text>
    </comment>
    <comment ref="J18" authorId="1" shapeId="0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Zahlung von 13.8.2013,
Schlussrate, somit alles ok.
</t>
        </r>
      </text>
    </comment>
    <comment ref="L37" authorId="2" shapeId="0">
      <text>
        <r>
          <rPr>
            <b/>
            <sz val="9"/>
            <color indexed="81"/>
            <rFont val="Tahoma"/>
            <family val="2"/>
          </rPr>
          <t>Volker Seefeld:</t>
        </r>
        <r>
          <rPr>
            <sz val="9"/>
            <color indexed="81"/>
            <rFont val="Tahoma"/>
            <family val="2"/>
          </rPr>
          <t xml:space="preserve">
Budget nicht ausgeschöpft</t>
        </r>
      </text>
    </comment>
    <comment ref="I39" authorId="2" shapeId="0">
      <text>
        <r>
          <rPr>
            <b/>
            <sz val="9"/>
            <color indexed="81"/>
            <rFont val="Tahoma"/>
            <family val="2"/>
          </rPr>
          <t>Volker Seefeld:</t>
        </r>
        <r>
          <rPr>
            <sz val="9"/>
            <color indexed="81"/>
            <rFont val="Tahoma"/>
            <family val="2"/>
          </rPr>
          <t xml:space="preserve">
ursprünglich 40.000€ gewünscht, jedoch nicht bewilligt</t>
        </r>
      </text>
    </comment>
    <comment ref="L42" authorId="1" shapeId="0">
      <text>
        <r>
          <rPr>
            <b/>
            <sz val="9"/>
            <color indexed="81"/>
            <rFont val="Segoe UI"/>
            <family val="2"/>
          </rPr>
          <t>Martin Grote | Driescher-Wegberg:</t>
        </r>
        <r>
          <rPr>
            <sz val="9"/>
            <color indexed="81"/>
            <rFont val="Segoe UI"/>
            <family val="2"/>
          </rPr>
          <t xml:space="preserve">
ohne MwSt.
ca. bisher in 2019 und 2020 bez</t>
        </r>
      </text>
    </comment>
  </commentList>
</comments>
</file>

<file path=xl/sharedStrings.xml><?xml version="1.0" encoding="utf-8"?>
<sst xmlns="http://schemas.openxmlformats.org/spreadsheetml/2006/main" count="300" uniqueCount="208">
  <si>
    <t>Incl. 19% MwSt.</t>
  </si>
  <si>
    <t>Gesamt</t>
  </si>
  <si>
    <t>Technische Universität Dresden</t>
  </si>
  <si>
    <t>ICEFA 2015</t>
  </si>
  <si>
    <t>I1</t>
  </si>
  <si>
    <t>42000,-</t>
  </si>
  <si>
    <t>Prof. Schau, TU Ilmenau</t>
  </si>
  <si>
    <t>F18</t>
  </si>
  <si>
    <t>offen</t>
  </si>
  <si>
    <t>Voranfrage: Kostenübernahme wiss. Mitarbeiter für 6 Monate, für weitere Untersuchungen</t>
  </si>
  <si>
    <t>Prof. Gräf</t>
  </si>
  <si>
    <t>Folgeprojekt F17: Aufwand für weitere Untersuchungen, Anfrage vom 3.8.2015</t>
  </si>
  <si>
    <t>F17.1</t>
  </si>
  <si>
    <t>HTW Berlin</t>
  </si>
  <si>
    <t>F17</t>
  </si>
  <si>
    <t>ppt-Präsentation und Fachaufsatz</t>
  </si>
  <si>
    <t>100 Jahre Vorurteile                                                               (Sicherungen versus Leistungsschalter)</t>
  </si>
  <si>
    <t>F16</t>
  </si>
  <si>
    <t>Peter Funtan, Fraunhofer IWES, Kassel</t>
  </si>
  <si>
    <t>Fraunhofer Institut Kassel 
(Exot, auf PV-Anwendungen spezialisiert)</t>
  </si>
  <si>
    <t>F15</t>
  </si>
  <si>
    <t>abgeschlossen</t>
  </si>
  <si>
    <t>Projekt nicht gestartet</t>
  </si>
  <si>
    <t>Herr Bräuninger</t>
  </si>
  <si>
    <t>Prüfung und Neukalkulation CO₂-Ausstoß,</t>
  </si>
  <si>
    <t>F14</t>
  </si>
  <si>
    <t>Projekt nicht gestartet,                    Überschneidung mit Aachen prüfen</t>
  </si>
  <si>
    <t>ggf. Prof. Igel Hochschule des Saarlands, Projektpartner ProFuDis</t>
  </si>
  <si>
    <t>Projektskizze Dr. Bessei liegt vor, Hochschule noch nicht benannt</t>
  </si>
  <si>
    <t>Selektivität im Netz der Zukunft</t>
  </si>
  <si>
    <t>F13</t>
  </si>
  <si>
    <t>on hold</t>
  </si>
  <si>
    <t>Vorstudie Dr. Bessei / Prof. Igel</t>
  </si>
  <si>
    <t>Aktive Sicherung</t>
  </si>
  <si>
    <t>F11</t>
  </si>
  <si>
    <t>keine, nur verbundene Projekte und Personalkosten Dr. Bessei und Hess</t>
  </si>
  <si>
    <t>kein Forschungsprojekt des Vereins, Verein ist beratend tätig</t>
  </si>
  <si>
    <t xml:space="preserve">Univ.-Prof. Dr.-Ing. Armin Schnettler </t>
  </si>
  <si>
    <t>RWTH Universität Aachen 
(Projekt "Netze der Zukunft" auf politischer Ebene)</t>
  </si>
  <si>
    <t>Schutztechnik in Verteilungsnetzen der Zukunft, RWTH Aachen</t>
  </si>
  <si>
    <t>F10</t>
  </si>
  <si>
    <t>ggf. Prof. Großmann TU oder
Prof. Rogler, HTW Dresden</t>
  </si>
  <si>
    <t>Technische Universität Dresden
oder HTW Dresden</t>
  </si>
  <si>
    <t>Funktion von Schmelzsicherungen bei erhöhter Erwärmung (D/D0 in großen Energieverteilungen)</t>
  </si>
  <si>
    <t>F8.2</t>
  </si>
  <si>
    <t>Prof. Dr.-Ing. Steffen Großmann</t>
  </si>
  <si>
    <t>Funktion von Schmelzsicherungen bei erhöhter Erwärmung, (Folgeprojekt "Grenztemperatur für das Sicherungsmesser")</t>
  </si>
  <si>
    <t>F8.1</t>
  </si>
  <si>
    <t>abgeschlossen, Folgeprojekt 8.1</t>
  </si>
  <si>
    <t>Funktion von Schmelzsicherungen bei erhöhter Erwärmung (NH/HH in großen Energieverteilungen)</t>
  </si>
  <si>
    <t>F8</t>
  </si>
  <si>
    <t>Folgeprojekt Nr 5</t>
  </si>
  <si>
    <t xml:space="preserve">PD Dr.-Ing. habil. Holger Schau </t>
  </si>
  <si>
    <t>Technische Universität Ilmenau 
(MS- und NS-Seite)</t>
  </si>
  <si>
    <t xml:space="preserve">Schutzwirkung von Schmelzsicherungen bei Störlichtbögen    </t>
  </si>
  <si>
    <t>F6.4</t>
  </si>
  <si>
    <t>Teilprojekt läuft</t>
  </si>
  <si>
    <t>F6.3</t>
  </si>
  <si>
    <t>Ergebnis: Anwendungsregel für Einsatz in PV-Anlagen; Rechnungen bez.</t>
  </si>
  <si>
    <t>Projekt Abgeschlossen; Anwenderregel/ Leitfaden soll veröffentlicht werden.</t>
  </si>
  <si>
    <t xml:space="preserve">Dipl.-Ing. Peter Funtan </t>
  </si>
  <si>
    <t xml:space="preserve">Schutzfunktion und Schaltverhalten von Schmelzsicherungen in Photovoltaikanlagen </t>
  </si>
  <si>
    <t>F5</t>
  </si>
  <si>
    <t>Projekt nicht gestartet, Freigabe am 4.3.15, aber von Prof. Gräf ausgesetzt</t>
  </si>
  <si>
    <t xml:space="preserve">Prof. Heine / Prof. Gräf </t>
  </si>
  <si>
    <t>Selektivität im Rahmen Planung elektr. Anlagen</t>
  </si>
  <si>
    <t>B5</t>
  </si>
  <si>
    <t>Versuchsstand zum Thema Selektivität</t>
  </si>
  <si>
    <t>B4</t>
  </si>
  <si>
    <t>Projekt nicht gestartet, Wolfram nicht mehr verfügbar</t>
  </si>
  <si>
    <t>Projekt nicht gestartet,</t>
  </si>
  <si>
    <t>Dipl.-Ing. Wolfram</t>
  </si>
  <si>
    <t>Technische Universität Ilmenau 
(eigener Fachbereich)</t>
  </si>
  <si>
    <t>Aufbau eines Versuchsstandes für 1500 V
DC und 1 kA</t>
  </si>
  <si>
    <t>B3</t>
  </si>
  <si>
    <t>Untersuchungen des Einflusses der Biegungen (Sicken) an den Engstellen auf das Erwärmungs- und Schmelzverhalten</t>
  </si>
  <si>
    <t>abgeschlossen, kein Folgeprojekt in Aussicht</t>
  </si>
  <si>
    <t>Einsatzmöglichkeiten und Grenzen der FEM Simulationen an NH-Sicherungen (Folgeprojekt Untersuchungen des Einflusses der Biegungen (Sicken) an den Engstellen auf das Erwärmungs- und Schmelzverhalten)</t>
  </si>
  <si>
    <t>B2.1</t>
  </si>
  <si>
    <t>10 Wagen a 2500,-€</t>
  </si>
  <si>
    <t>Herr Link</t>
  </si>
  <si>
    <t>Lernzirkel, 10 Wagen</t>
  </si>
  <si>
    <t>B1.5</t>
  </si>
  <si>
    <t>12 Wagen a 2500,-€</t>
  </si>
  <si>
    <t>Projekt gestartet; fast abgeschlossen</t>
  </si>
  <si>
    <t xml:space="preserve">Heinrich-Hertz-Schule Karlsruhe 
</t>
  </si>
  <si>
    <t>Lernzirkel, neue für die nächsten Bundesländer</t>
  </si>
  <si>
    <t>B1.3</t>
  </si>
  <si>
    <t>Gesamtkosten betragen 20.000€, wir zahlen die Hälfte, Rest Umweltmin.</t>
  </si>
  <si>
    <t>Lernzirkel /Laborwagen/Recyclingwagen</t>
  </si>
  <si>
    <t>B1.2</t>
  </si>
  <si>
    <t>Ist im Haushaltsplan separat unter Öffentlichkeit verbucht. 26.2.2014</t>
  </si>
  <si>
    <t>zurück, Vorstandssitzung Feb. 2014 beraten…</t>
  </si>
  <si>
    <t>Lernzirkel /Formelsammlung</t>
  </si>
  <si>
    <t>B1.4</t>
  </si>
  <si>
    <t>150.000€ , noch offen sind 10.000€ für 2 Veranstaltungen</t>
  </si>
  <si>
    <t>Lernzirkel 2011 bis 2013</t>
  </si>
  <si>
    <t>B1.1</t>
  </si>
  <si>
    <t>bezahlt (kumuliert)</t>
  </si>
  <si>
    <t>Datum Zusage</t>
  </si>
  <si>
    <t>offener Betrag zugesagt</t>
  </si>
  <si>
    <t>Projektkosten gesamt (Plan)</t>
  </si>
  <si>
    <t>Prio</t>
  </si>
  <si>
    <t>Anmerkung zu Projektkosten</t>
  </si>
  <si>
    <t>Status</t>
  </si>
  <si>
    <t>Ansprechpartner</t>
  </si>
  <si>
    <t>Hochschule</t>
  </si>
  <si>
    <t>Projektname</t>
  </si>
  <si>
    <t>Nr</t>
  </si>
  <si>
    <t>Forschungsprojekte und Bildungsförderung des NH-/HH-Recycling Vereins</t>
  </si>
  <si>
    <t>geschätze Kosten 125.000,-€</t>
  </si>
  <si>
    <t xml:space="preserve">Projekt  gestartet; </t>
  </si>
  <si>
    <t>erl.</t>
  </si>
  <si>
    <t>Antrag Frau Zwicknagel. Projekt läuft</t>
  </si>
  <si>
    <t>wird nicht verfolgt-</t>
  </si>
  <si>
    <t>Projekt in drei Teilprojekte aufgeteilt: 1. Teilprojekt in drei Raten über 42.000,- (30000/8000/4000)</t>
  </si>
  <si>
    <t>F19</t>
  </si>
  <si>
    <t>DC-Sicherungen für Hochvolt(HV)-Bordnetze</t>
  </si>
  <si>
    <t>TU Braunschweig, 
Dr. Wilkening</t>
  </si>
  <si>
    <t>F20</t>
  </si>
  <si>
    <t>F18.1</t>
  </si>
  <si>
    <t>F18.2</t>
  </si>
  <si>
    <t>Einsatz von Schmelzsicherungen zum Schutz von Personen und Anlagen in DC-Systemen - TP 2</t>
  </si>
  <si>
    <t>Einsatz von Schmelzsicherungen zum Schutz von Personen und Anlagen in DC-Systemen - TP 3</t>
  </si>
  <si>
    <t>Projekt grundsätzlich befürwortet, Herr Funtan sucht weitere Projektpartner und plant Antragstellung beim BMU im Herbst 2016</t>
  </si>
  <si>
    <t>Langzeitverhalten elektrischer Verbindungen unter extremen klimatischen Bedingungen</t>
  </si>
  <si>
    <t>abgelehnt</t>
  </si>
  <si>
    <t>Start geplant 1.5.2016</t>
  </si>
  <si>
    <t>04.03.2015
05.11.2015
 je 25.000€</t>
  </si>
  <si>
    <t xml:space="preserve">Projekt gestartet (3 Teilprojekte a 25.000€), </t>
  </si>
  <si>
    <t>Projekt  gestartet; TP 2 läuft bis Ende 2016</t>
  </si>
  <si>
    <t>27.11.2015    21.01.2016</t>
  </si>
  <si>
    <t xml:space="preserve">HH-Sicherungen: Temperaturverhalten unter Belastung innerhalb von SF6-Anlagen </t>
  </si>
  <si>
    <t>04.08.2015  03.03.2016
14.06.2016</t>
  </si>
  <si>
    <t>Rechnungen von JM über Muster: 5500€</t>
  </si>
  <si>
    <t>Projekt in drei Teilprojekte aufgeteilt: 2. Teilprojekt in drei Raten über 45.000,- (30.000/10.000/5.000)</t>
  </si>
  <si>
    <t>Spendenanfrage</t>
  </si>
  <si>
    <t>S1</t>
  </si>
  <si>
    <t>Dipl.-Ing. Glinka</t>
  </si>
  <si>
    <t>Bedingung: Marktvolumen liegt vor</t>
  </si>
  <si>
    <t>B1.6</t>
  </si>
  <si>
    <t>10 Wagen a 3000,-€</t>
  </si>
  <si>
    <t>Datum bezahlt</t>
  </si>
  <si>
    <t>Projekt in drei Teilprojekte aufgeteilt: 3. Teilprojekt in drei Raten über 59.000,- (40.000/12.000/7.000)</t>
  </si>
  <si>
    <t>Zusage lt. H.Seefeld soll im Dez. 2016 erfolgen,</t>
  </si>
  <si>
    <t>31.03.2015
01.02.2016   07.03.2017</t>
  </si>
  <si>
    <t>15.06.2016        30.11.2016 20.03.2017</t>
  </si>
  <si>
    <t>Start geplant 1.2.2017; 50.000 (35000,10000,5000)</t>
  </si>
  <si>
    <t>Anforderungen und Analyse von Optionen für NS-Blinding   (triggerbare Sicherungen)</t>
  </si>
  <si>
    <t>Grundlegende Untersuchungen zum Einsatz von Sicherungen in PV-Anlagen (Langzeitversuche)</t>
  </si>
  <si>
    <t>Start</t>
  </si>
  <si>
    <t>Entscheidung nach Abschluss F8.1</t>
  </si>
  <si>
    <t>Dr. Schlegel, TU Dresden</t>
  </si>
  <si>
    <t>F8.3</t>
  </si>
  <si>
    <t>Bestimmen der Grenztemperatur des Sicherungsmessers für einen langzeitstabilen Betrieb von NH-Sicherungen (gG)</t>
  </si>
  <si>
    <t>Entscheidung MV 2017 Vollfinanzierung in Höhe von 106.000€ nicht befürwortet, Vorschlag ca.60.000€; Präzisierung des Projektes erforderlich; neues Angebot am 10.7.17</t>
  </si>
  <si>
    <t>Relevanz noch gegeben?</t>
  </si>
  <si>
    <t>08.03.2017   23.11.2017</t>
  </si>
  <si>
    <t xml:space="preserve">Zahlung in drei Raten:
1. Rate 31.01.2018: (netto) 20.000,- € 
2. Rate 31.07.2018: (netto) 20.000,- € 
3. Schlussrate nach Abnahme des Abschlussberichtes in Höhe von (netto) 20.000,- € </t>
  </si>
  <si>
    <t>Rücksprache durch H.Seefeld, Rück-nahme des offenen Betrages am 8.3.18</t>
  </si>
  <si>
    <t>F18.3</t>
  </si>
  <si>
    <t>F18.4</t>
  </si>
  <si>
    <t>I2</t>
  </si>
  <si>
    <t xml:space="preserve">ICEFA 2019 </t>
  </si>
  <si>
    <t>Rückstellung geplant am 8.3.2018 für Spende /Werbemittel und Reisekosten</t>
  </si>
  <si>
    <t>Gespräch geplant: Herr Seefeld/ Prof. Schau</t>
  </si>
  <si>
    <t>16.10.2017   12.04.208</t>
  </si>
  <si>
    <t>MV 2018</t>
  </si>
  <si>
    <t>(37.000,9.000,6.000) + MwSt.</t>
  </si>
  <si>
    <t>B1.7</t>
  </si>
  <si>
    <t>VS Würzburg: halbiert. 11.12.2018</t>
  </si>
  <si>
    <t>Verfahren zur Auswahl von Sicherungen in DC Systemen TP1</t>
  </si>
  <si>
    <t>Verfahren zur Auswahl von Sicherungen in DC Systemen TP2</t>
  </si>
  <si>
    <t>VS Würzburg</t>
  </si>
  <si>
    <t>2018 und 2019</t>
  </si>
  <si>
    <t>17.04.2017 28.09.2018     22.02.2019</t>
  </si>
  <si>
    <t>50000,- (35.000,- 10.000,- 5000,-)</t>
  </si>
  <si>
    <t>I3</t>
  </si>
  <si>
    <t>25 Jähriges, Workshop Kloster Eberbach</t>
  </si>
  <si>
    <t>NH/HH</t>
  </si>
  <si>
    <t>16.08.2018    11.01.2019              17.04.2019</t>
  </si>
  <si>
    <t xml:space="preserve">Rückstellung für Event 16.6.2020; </t>
  </si>
  <si>
    <t>Nachtrag 15.000,- lt Email HK vom 7.8.2019</t>
  </si>
  <si>
    <t>F18.5</t>
  </si>
  <si>
    <t>Verfahren zur Auswahl von Sicherungen in DC Systemen TP3</t>
  </si>
  <si>
    <t>Abgeschlossen, Aufwand geringer, da der Vorstand nicht teilgenommen hat</t>
  </si>
  <si>
    <t>abgechlossen</t>
  </si>
  <si>
    <t>Einsatz von Schmelzsicherungen zum Schutz von Personen und Anlagen in DC-Systemen TP 1</t>
  </si>
  <si>
    <t xml:space="preserve">Technische Universität Ilmenau </t>
  </si>
  <si>
    <t>17.04.2019 3.9.2019,    21.01.2020</t>
  </si>
  <si>
    <t>VS Würzburg; VS Eltville 10.12.19: Geld wird nach Eingang Aurubis Geld im Januar bewilligt.+10.2.2020</t>
  </si>
  <si>
    <t>B1.8</t>
  </si>
  <si>
    <t>3 Wagen a 3000,-€</t>
  </si>
  <si>
    <t>abgelehnt am 12.8.2020</t>
  </si>
  <si>
    <t>richtig abgelehnt am 12.8.2020</t>
  </si>
  <si>
    <t>29.05.2020    15.12.2020</t>
  </si>
  <si>
    <t>F21</t>
  </si>
  <si>
    <t>16.6.2021 Kassengespräch</t>
  </si>
  <si>
    <t>Abrechnung Prüfen</t>
  </si>
  <si>
    <t>B1.9</t>
  </si>
  <si>
    <t>10 Wagen á 3000,-€</t>
  </si>
  <si>
    <t>Sammelaktion Baden-Württemberg</t>
  </si>
  <si>
    <t>B6</t>
  </si>
  <si>
    <t>msTau</t>
  </si>
  <si>
    <r>
      <t xml:space="preserve">Rechnungen offen zu Teilschritt 4 und 5: 25.600€ </t>
    </r>
    <r>
      <rPr>
        <strike/>
        <sz val="10"/>
        <rFont val="Calibri"/>
        <family val="2"/>
        <scheme val="minor"/>
      </rPr>
      <t>und 14.500€</t>
    </r>
  </si>
  <si>
    <t>Diskussion KOWNATZKY / GROTE: 30.000: 17.4.19: 15000,- im April, 15.000,- im Mai
Wegen Absage nur Stornokosten+Kassing</t>
  </si>
  <si>
    <t>HTW Dresden (ZAFT e.V.)</t>
  </si>
  <si>
    <t>Angebot HTW Dresden: 78.960€
Projektbegleitung Bessei: 4.750€
Reisekosten Bessei nach Aufwand (Schätzkosten): 750€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</si>
</sst>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(* #,##0.00_);_(* \(#,##0.00\);_(* &quot;-&quot;??_);_(@_)"/>
    <numFmt numFmtId="166" formatCode="_(* #,##0_);_(* \(#,##0\);_(* &quot;-&quot;??_);_(@_)"/>
    <numFmt numFmtId="167" formatCode="0.0"/>
    <numFmt numFmtId="168" formatCode="_-* #,##0\ [$€-407]_-;\-* #,##0\ [$€-407]_-;_-* &quot;-&quot;??\ [$€-407]_-;_-@_-"/>
    <numFmt numFmtId="169" formatCode="&quot;EUR&quot;\ #,##0"/>
    <numFmt numFmtId="170" formatCode="_-* #,##0.00\ [$€-1]_-;\-* #,##0.00\ [$€-1]_-;_-* &quot;-&quot;??\ [$€-1]_-"/>
    <numFmt numFmtId="171" formatCode="_-* #,##0.00\ [$€-407]_-;\-* #,##0.00\ [$€-407]_-;_-* &quot;-&quot;??\ [$€-407]_-;_-@_-"/>
    <numFmt numFmtId="172" formatCode="#,##0.00\ \€;[Red]\-#,##0.00\ \€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trike/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1" fillId="0" borderId="0"/>
  </cellStyleXfs>
  <cellXfs count="70">
    <xf numFmtId="0" fontId="0" fillId="0" borderId="0" xfId="0"/>
    <xf numFmtId="49" fontId="8" fillId="0" borderId="4" xfId="1" applyNumberFormat="1" applyFont="1" applyFill="1" applyBorder="1" applyAlignment="1">
      <alignment vertical="top"/>
    </xf>
    <xf numFmtId="0" fontId="8" fillId="0" borderId="4" xfId="1" applyFont="1" applyFill="1" applyBorder="1" applyAlignment="1">
      <alignment vertical="top"/>
    </xf>
    <xf numFmtId="0" fontId="8" fillId="0" borderId="0" xfId="1" applyFont="1" applyFill="1" applyAlignment="1">
      <alignment vertical="top"/>
    </xf>
    <xf numFmtId="167" fontId="8" fillId="0" borderId="4" xfId="1" applyNumberFormat="1" applyFont="1" applyFill="1" applyBorder="1" applyAlignment="1">
      <alignment vertical="top"/>
    </xf>
    <xf numFmtId="167" fontId="9" fillId="0" borderId="4" xfId="1" applyNumberFormat="1" applyFont="1" applyFill="1" applyBorder="1" applyAlignment="1">
      <alignment horizontal="left" vertical="top"/>
    </xf>
    <xf numFmtId="0" fontId="8" fillId="0" borderId="4" xfId="1" applyFont="1" applyFill="1" applyBorder="1" applyAlignment="1">
      <alignment horizontal="center" vertical="top"/>
    </xf>
    <xf numFmtId="0" fontId="8" fillId="0" borderId="0" xfId="1" applyFont="1" applyFill="1" applyAlignment="1">
      <alignment horizontal="center" vertical="top"/>
    </xf>
    <xf numFmtId="0" fontId="8" fillId="0" borderId="0" xfId="1" applyFont="1" applyFill="1" applyAlignment="1">
      <alignment horizontal="left" vertical="top" wrapText="1"/>
    </xf>
    <xf numFmtId="49" fontId="10" fillId="0" borderId="4" xfId="1" applyNumberFormat="1" applyFont="1" applyFill="1" applyBorder="1" applyAlignment="1">
      <alignment horizontal="center" vertical="top" wrapText="1"/>
    </xf>
    <xf numFmtId="0" fontId="10" fillId="0" borderId="4" xfId="1" applyFont="1" applyFill="1" applyBorder="1" applyAlignment="1">
      <alignment horizontal="center" vertical="top" wrapText="1"/>
    </xf>
    <xf numFmtId="167" fontId="10" fillId="0" borderId="4" xfId="1" applyNumberFormat="1" applyFont="1" applyFill="1" applyBorder="1" applyAlignment="1">
      <alignment horizontal="center" vertical="top" wrapText="1"/>
    </xf>
    <xf numFmtId="167" fontId="11" fillId="0" borderId="4" xfId="1" applyNumberFormat="1" applyFont="1" applyFill="1" applyBorder="1" applyAlignment="1">
      <alignment horizontal="center" vertical="top" wrapText="1"/>
    </xf>
    <xf numFmtId="168" fontId="10" fillId="0" borderId="4" xfId="2" applyNumberFormat="1" applyFont="1" applyFill="1" applyBorder="1" applyAlignment="1">
      <alignment horizontal="left" vertical="top" wrapText="1"/>
    </xf>
    <xf numFmtId="0" fontId="10" fillId="0" borderId="0" xfId="1" applyFont="1" applyFill="1" applyAlignment="1">
      <alignment horizontal="left" vertical="top" wrapText="1"/>
    </xf>
    <xf numFmtId="0" fontId="10" fillId="0" borderId="0" xfId="1" applyFont="1" applyFill="1" applyAlignment="1">
      <alignment horizontal="center" vertical="top" wrapText="1"/>
    </xf>
    <xf numFmtId="49" fontId="11" fillId="6" borderId="4" xfId="1" applyNumberFormat="1" applyFont="1" applyFill="1" applyBorder="1" applyAlignment="1">
      <alignment horizontal="center" vertical="top" wrapText="1"/>
    </xf>
    <xf numFmtId="0" fontId="11" fillId="0" borderId="4" xfId="1" applyFont="1" applyFill="1" applyBorder="1" applyAlignment="1">
      <alignment horizontal="center" vertical="top" wrapText="1"/>
    </xf>
    <xf numFmtId="0" fontId="11" fillId="0" borderId="4" xfId="1" applyFont="1" applyFill="1" applyBorder="1" applyAlignment="1">
      <alignment vertical="top" wrapText="1"/>
    </xf>
    <xf numFmtId="0" fontId="11" fillId="6" borderId="4" xfId="1" applyFont="1" applyFill="1" applyBorder="1" applyAlignment="1">
      <alignment vertical="top" wrapText="1"/>
    </xf>
    <xf numFmtId="169" fontId="11" fillId="0" borderId="4" xfId="1" applyNumberFormat="1" applyFont="1" applyFill="1" applyBorder="1" applyAlignment="1">
      <alignment horizontal="left" vertical="top" wrapText="1"/>
    </xf>
    <xf numFmtId="0" fontId="12" fillId="0" borderId="4" xfId="1" applyFont="1" applyFill="1" applyBorder="1" applyAlignment="1">
      <alignment horizontal="center" vertical="top" wrapText="1"/>
    </xf>
    <xf numFmtId="168" fontId="10" fillId="6" borderId="4" xfId="2" applyNumberFormat="1" applyFont="1" applyFill="1" applyBorder="1" applyAlignment="1">
      <alignment horizontal="left" vertical="top" wrapText="1"/>
    </xf>
    <xf numFmtId="168" fontId="10" fillId="6" borderId="4" xfId="2" applyNumberFormat="1" applyFont="1" applyFill="1" applyBorder="1" applyAlignment="1">
      <alignment horizontal="center" vertical="top" wrapText="1"/>
    </xf>
    <xf numFmtId="0" fontId="11" fillId="6" borderId="4" xfId="1" applyFont="1" applyFill="1" applyBorder="1" applyAlignment="1">
      <alignment horizontal="center" vertical="top"/>
    </xf>
    <xf numFmtId="0" fontId="11" fillId="0" borderId="0" xfId="1" applyFont="1" applyFill="1" applyAlignment="1">
      <alignment horizontal="left" vertical="top" wrapText="1"/>
    </xf>
    <xf numFmtId="0" fontId="11" fillId="0" borderId="0" xfId="1" applyFont="1" applyFill="1" applyAlignment="1">
      <alignment vertical="top"/>
    </xf>
    <xf numFmtId="169" fontId="13" fillId="6" borderId="4" xfId="1" applyNumberFormat="1" applyFont="1" applyFill="1" applyBorder="1" applyAlignment="1">
      <alignment horizontal="left" vertical="top" wrapText="1"/>
    </xf>
    <xf numFmtId="14" fontId="11" fillId="6" borderId="4" xfId="1" applyNumberFormat="1" applyFont="1" applyFill="1" applyBorder="1" applyAlignment="1">
      <alignment horizontal="center" vertical="top"/>
    </xf>
    <xf numFmtId="14" fontId="11" fillId="0" borderId="0" xfId="1" applyNumberFormat="1" applyFont="1" applyFill="1" applyAlignment="1">
      <alignment horizontal="left" vertical="top" wrapText="1"/>
    </xf>
    <xf numFmtId="14" fontId="11" fillId="6" borderId="4" xfId="1" applyNumberFormat="1" applyFont="1" applyFill="1" applyBorder="1" applyAlignment="1">
      <alignment horizontal="center" vertical="top" wrapText="1"/>
    </xf>
    <xf numFmtId="168" fontId="13" fillId="6" borderId="4" xfId="2" applyNumberFormat="1" applyFont="1" applyFill="1" applyBorder="1" applyAlignment="1">
      <alignment horizontal="left" vertical="top" wrapText="1"/>
    </xf>
    <xf numFmtId="49" fontId="11" fillId="0" borderId="4" xfId="1" applyNumberFormat="1" applyFont="1" applyFill="1" applyBorder="1" applyAlignment="1">
      <alignment horizontal="center" vertical="top" wrapText="1"/>
    </xf>
    <xf numFmtId="168" fontId="13" fillId="0" borderId="4" xfId="2" applyNumberFormat="1" applyFont="1" applyFill="1" applyBorder="1" applyAlignment="1">
      <alignment horizontal="left" vertical="top" wrapText="1"/>
    </xf>
    <xf numFmtId="14" fontId="11" fillId="0" borderId="4" xfId="1" applyNumberFormat="1" applyFont="1" applyFill="1" applyBorder="1" applyAlignment="1">
      <alignment horizontal="center" vertical="top" wrapText="1"/>
    </xf>
    <xf numFmtId="14" fontId="11" fillId="0" borderId="4" xfId="1" applyNumberFormat="1" applyFont="1" applyFill="1" applyBorder="1" applyAlignment="1">
      <alignment horizontal="center" vertical="top"/>
    </xf>
    <xf numFmtId="171" fontId="13" fillId="6" borderId="4" xfId="2" applyNumberFormat="1" applyFont="1" applyFill="1" applyBorder="1" applyAlignment="1">
      <alignment horizontal="left" vertical="top" wrapText="1"/>
    </xf>
    <xf numFmtId="0" fontId="11" fillId="6" borderId="4" xfId="1" applyFont="1" applyFill="1" applyBorder="1" applyAlignment="1">
      <alignment horizontal="center" vertical="top" wrapText="1"/>
    </xf>
    <xf numFmtId="14" fontId="11" fillId="6" borderId="4" xfId="1" applyNumberFormat="1" applyFont="1" applyFill="1" applyBorder="1" applyAlignment="1">
      <alignment vertical="top" wrapText="1"/>
    </xf>
    <xf numFmtId="167" fontId="11" fillId="0" borderId="4" xfId="1" applyNumberFormat="1" applyFont="1" applyFill="1" applyBorder="1" applyAlignment="1">
      <alignment vertical="top"/>
    </xf>
    <xf numFmtId="168" fontId="11" fillId="6" borderId="4" xfId="2" applyNumberFormat="1" applyFont="1" applyFill="1" applyBorder="1" applyAlignment="1">
      <alignment horizontal="left" vertical="top" wrapText="1"/>
    </xf>
    <xf numFmtId="0" fontId="11" fillId="6" borderId="0" xfId="1" applyFont="1" applyFill="1" applyBorder="1" applyAlignment="1">
      <alignment vertical="top" wrapText="1"/>
    </xf>
    <xf numFmtId="168" fontId="10" fillId="6" borderId="5" xfId="2" applyNumberFormat="1" applyFont="1" applyFill="1" applyBorder="1" applyAlignment="1">
      <alignment horizontal="left" vertical="top" wrapText="1"/>
    </xf>
    <xf numFmtId="14" fontId="11" fillId="0" borderId="0" xfId="1" applyNumberFormat="1" applyFont="1" applyFill="1" applyAlignment="1">
      <alignment vertical="top"/>
    </xf>
    <xf numFmtId="0" fontId="11" fillId="2" borderId="0" xfId="1" applyFont="1" applyFill="1" applyAlignment="1">
      <alignment horizontal="left" vertical="top" wrapText="1"/>
    </xf>
    <xf numFmtId="0" fontId="11" fillId="3" borderId="4" xfId="1" applyFont="1" applyFill="1" applyBorder="1" applyAlignment="1">
      <alignment vertical="top" wrapText="1"/>
    </xf>
    <xf numFmtId="169" fontId="11" fillId="4" borderId="4" xfId="1" applyNumberFormat="1" applyFont="1" applyFill="1" applyBorder="1" applyAlignment="1">
      <alignment horizontal="left" vertical="top" wrapText="1"/>
    </xf>
    <xf numFmtId="0" fontId="11" fillId="6" borderId="4" xfId="1" applyFont="1" applyFill="1" applyBorder="1" applyAlignment="1">
      <alignment vertical="top"/>
    </xf>
    <xf numFmtId="0" fontId="11" fillId="0" borderId="4" xfId="1" applyFont="1" applyFill="1" applyBorder="1" applyAlignment="1">
      <alignment horizontal="left" vertical="top" wrapText="1"/>
    </xf>
    <xf numFmtId="0" fontId="11" fillId="5" borderId="4" xfId="1" applyFont="1" applyFill="1" applyBorder="1" applyAlignment="1">
      <alignment vertical="top" wrapText="1"/>
    </xf>
    <xf numFmtId="0" fontId="11" fillId="5" borderId="4" xfId="1" applyFont="1" applyFill="1" applyBorder="1" applyAlignment="1">
      <alignment horizontal="center" vertical="top" wrapText="1"/>
    </xf>
    <xf numFmtId="169" fontId="11" fillId="0" borderId="0" xfId="1" applyNumberFormat="1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vertical="top" wrapText="1"/>
    </xf>
    <xf numFmtId="0" fontId="11" fillId="0" borderId="4" xfId="1" applyFont="1" applyFill="1" applyBorder="1" applyAlignment="1">
      <alignment vertical="top"/>
    </xf>
    <xf numFmtId="171" fontId="10" fillId="0" borderId="4" xfId="2" applyNumberFormat="1" applyFont="1" applyFill="1" applyBorder="1" applyAlignment="1">
      <alignment horizontal="left" vertical="top" wrapText="1"/>
    </xf>
    <xf numFmtId="172" fontId="16" fillId="0" borderId="6" xfId="9" applyNumberFormat="1" applyFont="1" applyFill="1" applyBorder="1" applyAlignment="1">
      <alignment vertical="center" wrapText="1"/>
    </xf>
    <xf numFmtId="166" fontId="11" fillId="0" borderId="4" xfId="2" applyNumberFormat="1" applyFont="1" applyFill="1" applyBorder="1" applyAlignment="1">
      <alignment horizontal="left" vertical="top"/>
    </xf>
    <xf numFmtId="0" fontId="11" fillId="0" borderId="4" xfId="1" applyFont="1" applyFill="1" applyBorder="1" applyAlignment="1">
      <alignment horizontal="center" vertical="top"/>
    </xf>
    <xf numFmtId="49" fontId="11" fillId="0" borderId="0" xfId="1" applyNumberFormat="1" applyFont="1" applyFill="1" applyAlignment="1">
      <alignment vertical="top"/>
    </xf>
    <xf numFmtId="167" fontId="11" fillId="0" borderId="0" xfId="1" applyNumberFormat="1" applyFont="1" applyFill="1" applyAlignment="1">
      <alignment vertical="top"/>
    </xf>
    <xf numFmtId="166" fontId="11" fillId="0" borderId="0" xfId="2" applyNumberFormat="1" applyFont="1" applyFill="1" applyAlignment="1">
      <alignment horizontal="left" vertical="top"/>
    </xf>
    <xf numFmtId="0" fontId="11" fillId="0" borderId="0" xfId="1" applyFont="1" applyFill="1" applyAlignment="1">
      <alignment horizontal="center" vertical="top"/>
    </xf>
    <xf numFmtId="166" fontId="8" fillId="0" borderId="3" xfId="2" applyNumberFormat="1" applyFont="1" applyFill="1" applyBorder="1" applyAlignment="1">
      <alignment horizontal="left" vertical="top"/>
    </xf>
    <xf numFmtId="0" fontId="8" fillId="0" borderId="2" xfId="1" applyFont="1" applyFill="1" applyBorder="1" applyAlignment="1">
      <alignment horizontal="center" vertical="top"/>
    </xf>
    <xf numFmtId="171" fontId="8" fillId="0" borderId="1" xfId="2" applyNumberFormat="1" applyFont="1" applyFill="1" applyBorder="1" applyAlignment="1">
      <alignment horizontal="left" vertical="top" wrapText="1"/>
    </xf>
    <xf numFmtId="0" fontId="11" fillId="0" borderId="0" xfId="1" applyFont="1" applyFill="1" applyBorder="1" applyAlignment="1">
      <alignment vertical="top"/>
    </xf>
    <xf numFmtId="0" fontId="11" fillId="0" borderId="0" xfId="1" applyFont="1" applyFill="1" applyBorder="1" applyAlignment="1">
      <alignment horizontal="center" vertical="top" wrapText="1"/>
    </xf>
    <xf numFmtId="167" fontId="11" fillId="0" borderId="0" xfId="1" applyNumberFormat="1" applyFont="1" applyFill="1" applyBorder="1" applyAlignment="1">
      <alignment vertical="top"/>
    </xf>
    <xf numFmtId="49" fontId="11" fillId="0" borderId="0" xfId="1" applyNumberFormat="1" applyFont="1" applyFill="1" applyBorder="1" applyAlignment="1">
      <alignment vertical="top"/>
    </xf>
    <xf numFmtId="0" fontId="11" fillId="0" borderId="0" xfId="1" applyFont="1" applyFill="1" applyBorder="1" applyAlignment="1">
      <alignment vertical="top" wrapText="1"/>
    </xf>
  </cellXfs>
  <cellStyles count="10">
    <cellStyle name="Euro" xfId="3"/>
    <cellStyle name="Euro 2" xfId="4"/>
    <cellStyle name="Komma 2" xfId="5"/>
    <cellStyle name="Komma 3" xfId="2"/>
    <cellStyle name="Standard" xfId="0" builtinId="0"/>
    <cellStyle name="Standard 2" xfId="6"/>
    <cellStyle name="Standard 3" xfId="7"/>
    <cellStyle name="Standard 4" xfId="8"/>
    <cellStyle name="Standard 5" xfId="1"/>
    <cellStyle name="Standard_Kassenbericht 2002 Halbjahr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1:O47"/>
  <sheetViews>
    <sheetView tabSelected="1" zoomScaleNormal="100" workbookViewId="0">
      <pane xSplit="4" ySplit="2" topLeftCell="G3" activePane="bottomRight" state="frozen"/>
      <selection pane="topRight" activeCell="D1" sqref="D1"/>
      <selection pane="bottomLeft" activeCell="A4" sqref="A4"/>
      <selection pane="bottomRight" activeCell="A44" sqref="A44"/>
    </sheetView>
  </sheetViews>
  <sheetFormatPr baseColWidth="10" defaultColWidth="12.140625" defaultRowHeight="12.75" x14ac:dyDescent="0.25"/>
  <cols>
    <col min="1" max="1" width="9.5703125" style="58" customWidth="1"/>
    <col min="2" max="2" width="7.42578125" style="26" customWidth="1"/>
    <col min="3" max="3" width="47.28515625" style="26" customWidth="1"/>
    <col min="4" max="4" width="42.42578125" style="26" customWidth="1"/>
    <col min="5" max="5" width="26.7109375" style="26" customWidth="1"/>
    <col min="6" max="6" width="42.140625" style="59" customWidth="1"/>
    <col min="7" max="7" width="35.42578125" style="60" customWidth="1"/>
    <col min="8" max="8" width="14.85546875" style="61" customWidth="1"/>
    <col min="9" max="9" width="16.140625" style="61" customWidth="1"/>
    <col min="10" max="10" width="16.5703125" style="61" customWidth="1"/>
    <col min="11" max="11" width="11.7109375" style="61" customWidth="1"/>
    <col min="12" max="12" width="13.28515625" style="61" bestFit="1" customWidth="1"/>
    <col min="13" max="13" width="12.140625" style="61"/>
    <col min="14" max="14" width="30.5703125" style="25" customWidth="1"/>
    <col min="15" max="255" width="12.140625" style="26"/>
    <col min="256" max="256" width="3.140625" style="26" customWidth="1"/>
    <col min="257" max="257" width="9.5703125" style="26" customWidth="1"/>
    <col min="258" max="258" width="7.42578125" style="26" customWidth="1"/>
    <col min="259" max="259" width="47.28515625" style="26" customWidth="1"/>
    <col min="260" max="260" width="42.42578125" style="26" customWidth="1"/>
    <col min="261" max="261" width="26.7109375" style="26" customWidth="1"/>
    <col min="262" max="262" width="42.140625" style="26" customWidth="1"/>
    <col min="263" max="263" width="35.42578125" style="26" customWidth="1"/>
    <col min="264" max="264" width="14.85546875" style="26" customWidth="1"/>
    <col min="265" max="265" width="16.140625" style="26" customWidth="1"/>
    <col min="266" max="266" width="14.85546875" style="26" customWidth="1"/>
    <col min="267" max="267" width="11.7109375" style="26" customWidth="1"/>
    <col min="268" max="268" width="14.85546875" style="26" customWidth="1"/>
    <col min="269" max="511" width="12.140625" style="26"/>
    <col min="512" max="512" width="3.140625" style="26" customWidth="1"/>
    <col min="513" max="513" width="9.5703125" style="26" customWidth="1"/>
    <col min="514" max="514" width="7.42578125" style="26" customWidth="1"/>
    <col min="515" max="515" width="47.28515625" style="26" customWidth="1"/>
    <col min="516" max="516" width="42.42578125" style="26" customWidth="1"/>
    <col min="517" max="517" width="26.7109375" style="26" customWidth="1"/>
    <col min="518" max="518" width="42.140625" style="26" customWidth="1"/>
    <col min="519" max="519" width="35.42578125" style="26" customWidth="1"/>
    <col min="520" max="520" width="14.85546875" style="26" customWidth="1"/>
    <col min="521" max="521" width="16.140625" style="26" customWidth="1"/>
    <col min="522" max="522" width="14.85546875" style="26" customWidth="1"/>
    <col min="523" max="523" width="11.7109375" style="26" customWidth="1"/>
    <col min="524" max="524" width="14.85546875" style="26" customWidth="1"/>
    <col min="525" max="767" width="12.140625" style="26"/>
    <col min="768" max="768" width="3.140625" style="26" customWidth="1"/>
    <col min="769" max="769" width="9.5703125" style="26" customWidth="1"/>
    <col min="770" max="770" width="7.42578125" style="26" customWidth="1"/>
    <col min="771" max="771" width="47.28515625" style="26" customWidth="1"/>
    <col min="772" max="772" width="42.42578125" style="26" customWidth="1"/>
    <col min="773" max="773" width="26.7109375" style="26" customWidth="1"/>
    <col min="774" max="774" width="42.140625" style="26" customWidth="1"/>
    <col min="775" max="775" width="35.42578125" style="26" customWidth="1"/>
    <col min="776" max="776" width="14.85546875" style="26" customWidth="1"/>
    <col min="777" max="777" width="16.140625" style="26" customWidth="1"/>
    <col min="778" max="778" width="14.85546875" style="26" customWidth="1"/>
    <col min="779" max="779" width="11.7109375" style="26" customWidth="1"/>
    <col min="780" max="780" width="14.85546875" style="26" customWidth="1"/>
    <col min="781" max="1023" width="12.140625" style="26"/>
    <col min="1024" max="1024" width="3.140625" style="26" customWidth="1"/>
    <col min="1025" max="1025" width="9.5703125" style="26" customWidth="1"/>
    <col min="1026" max="1026" width="7.42578125" style="26" customWidth="1"/>
    <col min="1027" max="1027" width="47.28515625" style="26" customWidth="1"/>
    <col min="1028" max="1028" width="42.42578125" style="26" customWidth="1"/>
    <col min="1029" max="1029" width="26.7109375" style="26" customWidth="1"/>
    <col min="1030" max="1030" width="42.140625" style="26" customWidth="1"/>
    <col min="1031" max="1031" width="35.42578125" style="26" customWidth="1"/>
    <col min="1032" max="1032" width="14.85546875" style="26" customWidth="1"/>
    <col min="1033" max="1033" width="16.140625" style="26" customWidth="1"/>
    <col min="1034" max="1034" width="14.85546875" style="26" customWidth="1"/>
    <col min="1035" max="1035" width="11.7109375" style="26" customWidth="1"/>
    <col min="1036" max="1036" width="14.85546875" style="26" customWidth="1"/>
    <col min="1037" max="1279" width="12.140625" style="26"/>
    <col min="1280" max="1280" width="3.140625" style="26" customWidth="1"/>
    <col min="1281" max="1281" width="9.5703125" style="26" customWidth="1"/>
    <col min="1282" max="1282" width="7.42578125" style="26" customWidth="1"/>
    <col min="1283" max="1283" width="47.28515625" style="26" customWidth="1"/>
    <col min="1284" max="1284" width="42.42578125" style="26" customWidth="1"/>
    <col min="1285" max="1285" width="26.7109375" style="26" customWidth="1"/>
    <col min="1286" max="1286" width="42.140625" style="26" customWidth="1"/>
    <col min="1287" max="1287" width="35.42578125" style="26" customWidth="1"/>
    <col min="1288" max="1288" width="14.85546875" style="26" customWidth="1"/>
    <col min="1289" max="1289" width="16.140625" style="26" customWidth="1"/>
    <col min="1290" max="1290" width="14.85546875" style="26" customWidth="1"/>
    <col min="1291" max="1291" width="11.7109375" style="26" customWidth="1"/>
    <col min="1292" max="1292" width="14.85546875" style="26" customWidth="1"/>
    <col min="1293" max="1535" width="12.140625" style="26"/>
    <col min="1536" max="1536" width="3.140625" style="26" customWidth="1"/>
    <col min="1537" max="1537" width="9.5703125" style="26" customWidth="1"/>
    <col min="1538" max="1538" width="7.42578125" style="26" customWidth="1"/>
    <col min="1539" max="1539" width="47.28515625" style="26" customWidth="1"/>
    <col min="1540" max="1540" width="42.42578125" style="26" customWidth="1"/>
    <col min="1541" max="1541" width="26.7109375" style="26" customWidth="1"/>
    <col min="1542" max="1542" width="42.140625" style="26" customWidth="1"/>
    <col min="1543" max="1543" width="35.42578125" style="26" customWidth="1"/>
    <col min="1544" max="1544" width="14.85546875" style="26" customWidth="1"/>
    <col min="1545" max="1545" width="16.140625" style="26" customWidth="1"/>
    <col min="1546" max="1546" width="14.85546875" style="26" customWidth="1"/>
    <col min="1547" max="1547" width="11.7109375" style="26" customWidth="1"/>
    <col min="1548" max="1548" width="14.85546875" style="26" customWidth="1"/>
    <col min="1549" max="1791" width="12.140625" style="26"/>
    <col min="1792" max="1792" width="3.140625" style="26" customWidth="1"/>
    <col min="1793" max="1793" width="9.5703125" style="26" customWidth="1"/>
    <col min="1794" max="1794" width="7.42578125" style="26" customWidth="1"/>
    <col min="1795" max="1795" width="47.28515625" style="26" customWidth="1"/>
    <col min="1796" max="1796" width="42.42578125" style="26" customWidth="1"/>
    <col min="1797" max="1797" width="26.7109375" style="26" customWidth="1"/>
    <col min="1798" max="1798" width="42.140625" style="26" customWidth="1"/>
    <col min="1799" max="1799" width="35.42578125" style="26" customWidth="1"/>
    <col min="1800" max="1800" width="14.85546875" style="26" customWidth="1"/>
    <col min="1801" max="1801" width="16.140625" style="26" customWidth="1"/>
    <col min="1802" max="1802" width="14.85546875" style="26" customWidth="1"/>
    <col min="1803" max="1803" width="11.7109375" style="26" customWidth="1"/>
    <col min="1804" max="1804" width="14.85546875" style="26" customWidth="1"/>
    <col min="1805" max="2047" width="12.140625" style="26"/>
    <col min="2048" max="2048" width="3.140625" style="26" customWidth="1"/>
    <col min="2049" max="2049" width="9.5703125" style="26" customWidth="1"/>
    <col min="2050" max="2050" width="7.42578125" style="26" customWidth="1"/>
    <col min="2051" max="2051" width="47.28515625" style="26" customWidth="1"/>
    <col min="2052" max="2052" width="42.42578125" style="26" customWidth="1"/>
    <col min="2053" max="2053" width="26.7109375" style="26" customWidth="1"/>
    <col min="2054" max="2054" width="42.140625" style="26" customWidth="1"/>
    <col min="2055" max="2055" width="35.42578125" style="26" customWidth="1"/>
    <col min="2056" max="2056" width="14.85546875" style="26" customWidth="1"/>
    <col min="2057" max="2057" width="16.140625" style="26" customWidth="1"/>
    <col min="2058" max="2058" width="14.85546875" style="26" customWidth="1"/>
    <col min="2059" max="2059" width="11.7109375" style="26" customWidth="1"/>
    <col min="2060" max="2060" width="14.85546875" style="26" customWidth="1"/>
    <col min="2061" max="2303" width="12.140625" style="26"/>
    <col min="2304" max="2304" width="3.140625" style="26" customWidth="1"/>
    <col min="2305" max="2305" width="9.5703125" style="26" customWidth="1"/>
    <col min="2306" max="2306" width="7.42578125" style="26" customWidth="1"/>
    <col min="2307" max="2307" width="47.28515625" style="26" customWidth="1"/>
    <col min="2308" max="2308" width="42.42578125" style="26" customWidth="1"/>
    <col min="2309" max="2309" width="26.7109375" style="26" customWidth="1"/>
    <col min="2310" max="2310" width="42.140625" style="26" customWidth="1"/>
    <col min="2311" max="2311" width="35.42578125" style="26" customWidth="1"/>
    <col min="2312" max="2312" width="14.85546875" style="26" customWidth="1"/>
    <col min="2313" max="2313" width="16.140625" style="26" customWidth="1"/>
    <col min="2314" max="2314" width="14.85546875" style="26" customWidth="1"/>
    <col min="2315" max="2315" width="11.7109375" style="26" customWidth="1"/>
    <col min="2316" max="2316" width="14.85546875" style="26" customWidth="1"/>
    <col min="2317" max="2559" width="12.140625" style="26"/>
    <col min="2560" max="2560" width="3.140625" style="26" customWidth="1"/>
    <col min="2561" max="2561" width="9.5703125" style="26" customWidth="1"/>
    <col min="2562" max="2562" width="7.42578125" style="26" customWidth="1"/>
    <col min="2563" max="2563" width="47.28515625" style="26" customWidth="1"/>
    <col min="2564" max="2564" width="42.42578125" style="26" customWidth="1"/>
    <col min="2565" max="2565" width="26.7109375" style="26" customWidth="1"/>
    <col min="2566" max="2566" width="42.140625" style="26" customWidth="1"/>
    <col min="2567" max="2567" width="35.42578125" style="26" customWidth="1"/>
    <col min="2568" max="2568" width="14.85546875" style="26" customWidth="1"/>
    <col min="2569" max="2569" width="16.140625" style="26" customWidth="1"/>
    <col min="2570" max="2570" width="14.85546875" style="26" customWidth="1"/>
    <col min="2571" max="2571" width="11.7109375" style="26" customWidth="1"/>
    <col min="2572" max="2572" width="14.85546875" style="26" customWidth="1"/>
    <col min="2573" max="2815" width="12.140625" style="26"/>
    <col min="2816" max="2816" width="3.140625" style="26" customWidth="1"/>
    <col min="2817" max="2817" width="9.5703125" style="26" customWidth="1"/>
    <col min="2818" max="2818" width="7.42578125" style="26" customWidth="1"/>
    <col min="2819" max="2819" width="47.28515625" style="26" customWidth="1"/>
    <col min="2820" max="2820" width="42.42578125" style="26" customWidth="1"/>
    <col min="2821" max="2821" width="26.7109375" style="26" customWidth="1"/>
    <col min="2822" max="2822" width="42.140625" style="26" customWidth="1"/>
    <col min="2823" max="2823" width="35.42578125" style="26" customWidth="1"/>
    <col min="2824" max="2824" width="14.85546875" style="26" customWidth="1"/>
    <col min="2825" max="2825" width="16.140625" style="26" customWidth="1"/>
    <col min="2826" max="2826" width="14.85546875" style="26" customWidth="1"/>
    <col min="2827" max="2827" width="11.7109375" style="26" customWidth="1"/>
    <col min="2828" max="2828" width="14.85546875" style="26" customWidth="1"/>
    <col min="2829" max="3071" width="12.140625" style="26"/>
    <col min="3072" max="3072" width="3.140625" style="26" customWidth="1"/>
    <col min="3073" max="3073" width="9.5703125" style="26" customWidth="1"/>
    <col min="3074" max="3074" width="7.42578125" style="26" customWidth="1"/>
    <col min="3075" max="3075" width="47.28515625" style="26" customWidth="1"/>
    <col min="3076" max="3076" width="42.42578125" style="26" customWidth="1"/>
    <col min="3077" max="3077" width="26.7109375" style="26" customWidth="1"/>
    <col min="3078" max="3078" width="42.140625" style="26" customWidth="1"/>
    <col min="3079" max="3079" width="35.42578125" style="26" customWidth="1"/>
    <col min="3080" max="3080" width="14.85546875" style="26" customWidth="1"/>
    <col min="3081" max="3081" width="16.140625" style="26" customWidth="1"/>
    <col min="3082" max="3082" width="14.85546875" style="26" customWidth="1"/>
    <col min="3083" max="3083" width="11.7109375" style="26" customWidth="1"/>
    <col min="3084" max="3084" width="14.85546875" style="26" customWidth="1"/>
    <col min="3085" max="3327" width="12.140625" style="26"/>
    <col min="3328" max="3328" width="3.140625" style="26" customWidth="1"/>
    <col min="3329" max="3329" width="9.5703125" style="26" customWidth="1"/>
    <col min="3330" max="3330" width="7.42578125" style="26" customWidth="1"/>
    <col min="3331" max="3331" width="47.28515625" style="26" customWidth="1"/>
    <col min="3332" max="3332" width="42.42578125" style="26" customWidth="1"/>
    <col min="3333" max="3333" width="26.7109375" style="26" customWidth="1"/>
    <col min="3334" max="3334" width="42.140625" style="26" customWidth="1"/>
    <col min="3335" max="3335" width="35.42578125" style="26" customWidth="1"/>
    <col min="3336" max="3336" width="14.85546875" style="26" customWidth="1"/>
    <col min="3337" max="3337" width="16.140625" style="26" customWidth="1"/>
    <col min="3338" max="3338" width="14.85546875" style="26" customWidth="1"/>
    <col min="3339" max="3339" width="11.7109375" style="26" customWidth="1"/>
    <col min="3340" max="3340" width="14.85546875" style="26" customWidth="1"/>
    <col min="3341" max="3583" width="12.140625" style="26"/>
    <col min="3584" max="3584" width="3.140625" style="26" customWidth="1"/>
    <col min="3585" max="3585" width="9.5703125" style="26" customWidth="1"/>
    <col min="3586" max="3586" width="7.42578125" style="26" customWidth="1"/>
    <col min="3587" max="3587" width="47.28515625" style="26" customWidth="1"/>
    <col min="3588" max="3588" width="42.42578125" style="26" customWidth="1"/>
    <col min="3589" max="3589" width="26.7109375" style="26" customWidth="1"/>
    <col min="3590" max="3590" width="42.140625" style="26" customWidth="1"/>
    <col min="3591" max="3591" width="35.42578125" style="26" customWidth="1"/>
    <col min="3592" max="3592" width="14.85546875" style="26" customWidth="1"/>
    <col min="3593" max="3593" width="16.140625" style="26" customWidth="1"/>
    <col min="3594" max="3594" width="14.85546875" style="26" customWidth="1"/>
    <col min="3595" max="3595" width="11.7109375" style="26" customWidth="1"/>
    <col min="3596" max="3596" width="14.85546875" style="26" customWidth="1"/>
    <col min="3597" max="3839" width="12.140625" style="26"/>
    <col min="3840" max="3840" width="3.140625" style="26" customWidth="1"/>
    <col min="3841" max="3841" width="9.5703125" style="26" customWidth="1"/>
    <col min="3842" max="3842" width="7.42578125" style="26" customWidth="1"/>
    <col min="3843" max="3843" width="47.28515625" style="26" customWidth="1"/>
    <col min="3844" max="3844" width="42.42578125" style="26" customWidth="1"/>
    <col min="3845" max="3845" width="26.7109375" style="26" customWidth="1"/>
    <col min="3846" max="3846" width="42.140625" style="26" customWidth="1"/>
    <col min="3847" max="3847" width="35.42578125" style="26" customWidth="1"/>
    <col min="3848" max="3848" width="14.85546875" style="26" customWidth="1"/>
    <col min="3849" max="3849" width="16.140625" style="26" customWidth="1"/>
    <col min="3850" max="3850" width="14.85546875" style="26" customWidth="1"/>
    <col min="3851" max="3851" width="11.7109375" style="26" customWidth="1"/>
    <col min="3852" max="3852" width="14.85546875" style="26" customWidth="1"/>
    <col min="3853" max="4095" width="12.140625" style="26"/>
    <col min="4096" max="4096" width="3.140625" style="26" customWidth="1"/>
    <col min="4097" max="4097" width="9.5703125" style="26" customWidth="1"/>
    <col min="4098" max="4098" width="7.42578125" style="26" customWidth="1"/>
    <col min="4099" max="4099" width="47.28515625" style="26" customWidth="1"/>
    <col min="4100" max="4100" width="42.42578125" style="26" customWidth="1"/>
    <col min="4101" max="4101" width="26.7109375" style="26" customWidth="1"/>
    <col min="4102" max="4102" width="42.140625" style="26" customWidth="1"/>
    <col min="4103" max="4103" width="35.42578125" style="26" customWidth="1"/>
    <col min="4104" max="4104" width="14.85546875" style="26" customWidth="1"/>
    <col min="4105" max="4105" width="16.140625" style="26" customWidth="1"/>
    <col min="4106" max="4106" width="14.85546875" style="26" customWidth="1"/>
    <col min="4107" max="4107" width="11.7109375" style="26" customWidth="1"/>
    <col min="4108" max="4108" width="14.85546875" style="26" customWidth="1"/>
    <col min="4109" max="4351" width="12.140625" style="26"/>
    <col min="4352" max="4352" width="3.140625" style="26" customWidth="1"/>
    <col min="4353" max="4353" width="9.5703125" style="26" customWidth="1"/>
    <col min="4354" max="4354" width="7.42578125" style="26" customWidth="1"/>
    <col min="4355" max="4355" width="47.28515625" style="26" customWidth="1"/>
    <col min="4356" max="4356" width="42.42578125" style="26" customWidth="1"/>
    <col min="4357" max="4357" width="26.7109375" style="26" customWidth="1"/>
    <col min="4358" max="4358" width="42.140625" style="26" customWidth="1"/>
    <col min="4359" max="4359" width="35.42578125" style="26" customWidth="1"/>
    <col min="4360" max="4360" width="14.85546875" style="26" customWidth="1"/>
    <col min="4361" max="4361" width="16.140625" style="26" customWidth="1"/>
    <col min="4362" max="4362" width="14.85546875" style="26" customWidth="1"/>
    <col min="4363" max="4363" width="11.7109375" style="26" customWidth="1"/>
    <col min="4364" max="4364" width="14.85546875" style="26" customWidth="1"/>
    <col min="4365" max="4607" width="12.140625" style="26"/>
    <col min="4608" max="4608" width="3.140625" style="26" customWidth="1"/>
    <col min="4609" max="4609" width="9.5703125" style="26" customWidth="1"/>
    <col min="4610" max="4610" width="7.42578125" style="26" customWidth="1"/>
    <col min="4611" max="4611" width="47.28515625" style="26" customWidth="1"/>
    <col min="4612" max="4612" width="42.42578125" style="26" customWidth="1"/>
    <col min="4613" max="4613" width="26.7109375" style="26" customWidth="1"/>
    <col min="4614" max="4614" width="42.140625" style="26" customWidth="1"/>
    <col min="4615" max="4615" width="35.42578125" style="26" customWidth="1"/>
    <col min="4616" max="4616" width="14.85546875" style="26" customWidth="1"/>
    <col min="4617" max="4617" width="16.140625" style="26" customWidth="1"/>
    <col min="4618" max="4618" width="14.85546875" style="26" customWidth="1"/>
    <col min="4619" max="4619" width="11.7109375" style="26" customWidth="1"/>
    <col min="4620" max="4620" width="14.85546875" style="26" customWidth="1"/>
    <col min="4621" max="4863" width="12.140625" style="26"/>
    <col min="4864" max="4864" width="3.140625" style="26" customWidth="1"/>
    <col min="4865" max="4865" width="9.5703125" style="26" customWidth="1"/>
    <col min="4866" max="4866" width="7.42578125" style="26" customWidth="1"/>
    <col min="4867" max="4867" width="47.28515625" style="26" customWidth="1"/>
    <col min="4868" max="4868" width="42.42578125" style="26" customWidth="1"/>
    <col min="4869" max="4869" width="26.7109375" style="26" customWidth="1"/>
    <col min="4870" max="4870" width="42.140625" style="26" customWidth="1"/>
    <col min="4871" max="4871" width="35.42578125" style="26" customWidth="1"/>
    <col min="4872" max="4872" width="14.85546875" style="26" customWidth="1"/>
    <col min="4873" max="4873" width="16.140625" style="26" customWidth="1"/>
    <col min="4874" max="4874" width="14.85546875" style="26" customWidth="1"/>
    <col min="4875" max="4875" width="11.7109375" style="26" customWidth="1"/>
    <col min="4876" max="4876" width="14.85546875" style="26" customWidth="1"/>
    <col min="4877" max="5119" width="12.140625" style="26"/>
    <col min="5120" max="5120" width="3.140625" style="26" customWidth="1"/>
    <col min="5121" max="5121" width="9.5703125" style="26" customWidth="1"/>
    <col min="5122" max="5122" width="7.42578125" style="26" customWidth="1"/>
    <col min="5123" max="5123" width="47.28515625" style="26" customWidth="1"/>
    <col min="5124" max="5124" width="42.42578125" style="26" customWidth="1"/>
    <col min="5125" max="5125" width="26.7109375" style="26" customWidth="1"/>
    <col min="5126" max="5126" width="42.140625" style="26" customWidth="1"/>
    <col min="5127" max="5127" width="35.42578125" style="26" customWidth="1"/>
    <col min="5128" max="5128" width="14.85546875" style="26" customWidth="1"/>
    <col min="5129" max="5129" width="16.140625" style="26" customWidth="1"/>
    <col min="5130" max="5130" width="14.85546875" style="26" customWidth="1"/>
    <col min="5131" max="5131" width="11.7109375" style="26" customWidth="1"/>
    <col min="5132" max="5132" width="14.85546875" style="26" customWidth="1"/>
    <col min="5133" max="5375" width="12.140625" style="26"/>
    <col min="5376" max="5376" width="3.140625" style="26" customWidth="1"/>
    <col min="5377" max="5377" width="9.5703125" style="26" customWidth="1"/>
    <col min="5378" max="5378" width="7.42578125" style="26" customWidth="1"/>
    <col min="5379" max="5379" width="47.28515625" style="26" customWidth="1"/>
    <col min="5380" max="5380" width="42.42578125" style="26" customWidth="1"/>
    <col min="5381" max="5381" width="26.7109375" style="26" customWidth="1"/>
    <col min="5382" max="5382" width="42.140625" style="26" customWidth="1"/>
    <col min="5383" max="5383" width="35.42578125" style="26" customWidth="1"/>
    <col min="5384" max="5384" width="14.85546875" style="26" customWidth="1"/>
    <col min="5385" max="5385" width="16.140625" style="26" customWidth="1"/>
    <col min="5386" max="5386" width="14.85546875" style="26" customWidth="1"/>
    <col min="5387" max="5387" width="11.7109375" style="26" customWidth="1"/>
    <col min="5388" max="5388" width="14.85546875" style="26" customWidth="1"/>
    <col min="5389" max="5631" width="12.140625" style="26"/>
    <col min="5632" max="5632" width="3.140625" style="26" customWidth="1"/>
    <col min="5633" max="5633" width="9.5703125" style="26" customWidth="1"/>
    <col min="5634" max="5634" width="7.42578125" style="26" customWidth="1"/>
    <col min="5635" max="5635" width="47.28515625" style="26" customWidth="1"/>
    <col min="5636" max="5636" width="42.42578125" style="26" customWidth="1"/>
    <col min="5637" max="5637" width="26.7109375" style="26" customWidth="1"/>
    <col min="5638" max="5638" width="42.140625" style="26" customWidth="1"/>
    <col min="5639" max="5639" width="35.42578125" style="26" customWidth="1"/>
    <col min="5640" max="5640" width="14.85546875" style="26" customWidth="1"/>
    <col min="5641" max="5641" width="16.140625" style="26" customWidth="1"/>
    <col min="5642" max="5642" width="14.85546875" style="26" customWidth="1"/>
    <col min="5643" max="5643" width="11.7109375" style="26" customWidth="1"/>
    <col min="5644" max="5644" width="14.85546875" style="26" customWidth="1"/>
    <col min="5645" max="5887" width="12.140625" style="26"/>
    <col min="5888" max="5888" width="3.140625" style="26" customWidth="1"/>
    <col min="5889" max="5889" width="9.5703125" style="26" customWidth="1"/>
    <col min="5890" max="5890" width="7.42578125" style="26" customWidth="1"/>
    <col min="5891" max="5891" width="47.28515625" style="26" customWidth="1"/>
    <col min="5892" max="5892" width="42.42578125" style="26" customWidth="1"/>
    <col min="5893" max="5893" width="26.7109375" style="26" customWidth="1"/>
    <col min="5894" max="5894" width="42.140625" style="26" customWidth="1"/>
    <col min="5895" max="5895" width="35.42578125" style="26" customWidth="1"/>
    <col min="5896" max="5896" width="14.85546875" style="26" customWidth="1"/>
    <col min="5897" max="5897" width="16.140625" style="26" customWidth="1"/>
    <col min="5898" max="5898" width="14.85546875" style="26" customWidth="1"/>
    <col min="5899" max="5899" width="11.7109375" style="26" customWidth="1"/>
    <col min="5900" max="5900" width="14.85546875" style="26" customWidth="1"/>
    <col min="5901" max="6143" width="12.140625" style="26"/>
    <col min="6144" max="6144" width="3.140625" style="26" customWidth="1"/>
    <col min="6145" max="6145" width="9.5703125" style="26" customWidth="1"/>
    <col min="6146" max="6146" width="7.42578125" style="26" customWidth="1"/>
    <col min="6147" max="6147" width="47.28515625" style="26" customWidth="1"/>
    <col min="6148" max="6148" width="42.42578125" style="26" customWidth="1"/>
    <col min="6149" max="6149" width="26.7109375" style="26" customWidth="1"/>
    <col min="6150" max="6150" width="42.140625" style="26" customWidth="1"/>
    <col min="6151" max="6151" width="35.42578125" style="26" customWidth="1"/>
    <col min="6152" max="6152" width="14.85546875" style="26" customWidth="1"/>
    <col min="6153" max="6153" width="16.140625" style="26" customWidth="1"/>
    <col min="6154" max="6154" width="14.85546875" style="26" customWidth="1"/>
    <col min="6155" max="6155" width="11.7109375" style="26" customWidth="1"/>
    <col min="6156" max="6156" width="14.85546875" style="26" customWidth="1"/>
    <col min="6157" max="6399" width="12.140625" style="26"/>
    <col min="6400" max="6400" width="3.140625" style="26" customWidth="1"/>
    <col min="6401" max="6401" width="9.5703125" style="26" customWidth="1"/>
    <col min="6402" max="6402" width="7.42578125" style="26" customWidth="1"/>
    <col min="6403" max="6403" width="47.28515625" style="26" customWidth="1"/>
    <col min="6404" max="6404" width="42.42578125" style="26" customWidth="1"/>
    <col min="6405" max="6405" width="26.7109375" style="26" customWidth="1"/>
    <col min="6406" max="6406" width="42.140625" style="26" customWidth="1"/>
    <col min="6407" max="6407" width="35.42578125" style="26" customWidth="1"/>
    <col min="6408" max="6408" width="14.85546875" style="26" customWidth="1"/>
    <col min="6409" max="6409" width="16.140625" style="26" customWidth="1"/>
    <col min="6410" max="6410" width="14.85546875" style="26" customWidth="1"/>
    <col min="6411" max="6411" width="11.7109375" style="26" customWidth="1"/>
    <col min="6412" max="6412" width="14.85546875" style="26" customWidth="1"/>
    <col min="6413" max="6655" width="12.140625" style="26"/>
    <col min="6656" max="6656" width="3.140625" style="26" customWidth="1"/>
    <col min="6657" max="6657" width="9.5703125" style="26" customWidth="1"/>
    <col min="6658" max="6658" width="7.42578125" style="26" customWidth="1"/>
    <col min="6659" max="6659" width="47.28515625" style="26" customWidth="1"/>
    <col min="6660" max="6660" width="42.42578125" style="26" customWidth="1"/>
    <col min="6661" max="6661" width="26.7109375" style="26" customWidth="1"/>
    <col min="6662" max="6662" width="42.140625" style="26" customWidth="1"/>
    <col min="6663" max="6663" width="35.42578125" style="26" customWidth="1"/>
    <col min="6664" max="6664" width="14.85546875" style="26" customWidth="1"/>
    <col min="6665" max="6665" width="16.140625" style="26" customWidth="1"/>
    <col min="6666" max="6666" width="14.85546875" style="26" customWidth="1"/>
    <col min="6667" max="6667" width="11.7109375" style="26" customWidth="1"/>
    <col min="6668" max="6668" width="14.85546875" style="26" customWidth="1"/>
    <col min="6669" max="6911" width="12.140625" style="26"/>
    <col min="6912" max="6912" width="3.140625" style="26" customWidth="1"/>
    <col min="6913" max="6913" width="9.5703125" style="26" customWidth="1"/>
    <col min="6914" max="6914" width="7.42578125" style="26" customWidth="1"/>
    <col min="6915" max="6915" width="47.28515625" style="26" customWidth="1"/>
    <col min="6916" max="6916" width="42.42578125" style="26" customWidth="1"/>
    <col min="6917" max="6917" width="26.7109375" style="26" customWidth="1"/>
    <col min="6918" max="6918" width="42.140625" style="26" customWidth="1"/>
    <col min="6919" max="6919" width="35.42578125" style="26" customWidth="1"/>
    <col min="6920" max="6920" width="14.85546875" style="26" customWidth="1"/>
    <col min="6921" max="6921" width="16.140625" style="26" customWidth="1"/>
    <col min="6922" max="6922" width="14.85546875" style="26" customWidth="1"/>
    <col min="6923" max="6923" width="11.7109375" style="26" customWidth="1"/>
    <col min="6924" max="6924" width="14.85546875" style="26" customWidth="1"/>
    <col min="6925" max="7167" width="12.140625" style="26"/>
    <col min="7168" max="7168" width="3.140625" style="26" customWidth="1"/>
    <col min="7169" max="7169" width="9.5703125" style="26" customWidth="1"/>
    <col min="7170" max="7170" width="7.42578125" style="26" customWidth="1"/>
    <col min="7171" max="7171" width="47.28515625" style="26" customWidth="1"/>
    <col min="7172" max="7172" width="42.42578125" style="26" customWidth="1"/>
    <col min="7173" max="7173" width="26.7109375" style="26" customWidth="1"/>
    <col min="7174" max="7174" width="42.140625" style="26" customWidth="1"/>
    <col min="7175" max="7175" width="35.42578125" style="26" customWidth="1"/>
    <col min="7176" max="7176" width="14.85546875" style="26" customWidth="1"/>
    <col min="7177" max="7177" width="16.140625" style="26" customWidth="1"/>
    <col min="7178" max="7178" width="14.85546875" style="26" customWidth="1"/>
    <col min="7179" max="7179" width="11.7109375" style="26" customWidth="1"/>
    <col min="7180" max="7180" width="14.85546875" style="26" customWidth="1"/>
    <col min="7181" max="7423" width="12.140625" style="26"/>
    <col min="7424" max="7424" width="3.140625" style="26" customWidth="1"/>
    <col min="7425" max="7425" width="9.5703125" style="26" customWidth="1"/>
    <col min="7426" max="7426" width="7.42578125" style="26" customWidth="1"/>
    <col min="7427" max="7427" width="47.28515625" style="26" customWidth="1"/>
    <col min="7428" max="7428" width="42.42578125" style="26" customWidth="1"/>
    <col min="7429" max="7429" width="26.7109375" style="26" customWidth="1"/>
    <col min="7430" max="7430" width="42.140625" style="26" customWidth="1"/>
    <col min="7431" max="7431" width="35.42578125" style="26" customWidth="1"/>
    <col min="7432" max="7432" width="14.85546875" style="26" customWidth="1"/>
    <col min="7433" max="7433" width="16.140625" style="26" customWidth="1"/>
    <col min="7434" max="7434" width="14.85546875" style="26" customWidth="1"/>
    <col min="7435" max="7435" width="11.7109375" style="26" customWidth="1"/>
    <col min="7436" max="7436" width="14.85546875" style="26" customWidth="1"/>
    <col min="7437" max="7679" width="12.140625" style="26"/>
    <col min="7680" max="7680" width="3.140625" style="26" customWidth="1"/>
    <col min="7681" max="7681" width="9.5703125" style="26" customWidth="1"/>
    <col min="7682" max="7682" width="7.42578125" style="26" customWidth="1"/>
    <col min="7683" max="7683" width="47.28515625" style="26" customWidth="1"/>
    <col min="7684" max="7684" width="42.42578125" style="26" customWidth="1"/>
    <col min="7685" max="7685" width="26.7109375" style="26" customWidth="1"/>
    <col min="7686" max="7686" width="42.140625" style="26" customWidth="1"/>
    <col min="7687" max="7687" width="35.42578125" style="26" customWidth="1"/>
    <col min="7688" max="7688" width="14.85546875" style="26" customWidth="1"/>
    <col min="7689" max="7689" width="16.140625" style="26" customWidth="1"/>
    <col min="7690" max="7690" width="14.85546875" style="26" customWidth="1"/>
    <col min="7691" max="7691" width="11.7109375" style="26" customWidth="1"/>
    <col min="7692" max="7692" width="14.85546875" style="26" customWidth="1"/>
    <col min="7693" max="7935" width="12.140625" style="26"/>
    <col min="7936" max="7936" width="3.140625" style="26" customWidth="1"/>
    <col min="7937" max="7937" width="9.5703125" style="26" customWidth="1"/>
    <col min="7938" max="7938" width="7.42578125" style="26" customWidth="1"/>
    <col min="7939" max="7939" width="47.28515625" style="26" customWidth="1"/>
    <col min="7940" max="7940" width="42.42578125" style="26" customWidth="1"/>
    <col min="7941" max="7941" width="26.7109375" style="26" customWidth="1"/>
    <col min="7942" max="7942" width="42.140625" style="26" customWidth="1"/>
    <col min="7943" max="7943" width="35.42578125" style="26" customWidth="1"/>
    <col min="7944" max="7944" width="14.85546875" style="26" customWidth="1"/>
    <col min="7945" max="7945" width="16.140625" style="26" customWidth="1"/>
    <col min="7946" max="7946" width="14.85546875" style="26" customWidth="1"/>
    <col min="7947" max="7947" width="11.7109375" style="26" customWidth="1"/>
    <col min="7948" max="7948" width="14.85546875" style="26" customWidth="1"/>
    <col min="7949" max="8191" width="12.140625" style="26"/>
    <col min="8192" max="8192" width="3.140625" style="26" customWidth="1"/>
    <col min="8193" max="8193" width="9.5703125" style="26" customWidth="1"/>
    <col min="8194" max="8194" width="7.42578125" style="26" customWidth="1"/>
    <col min="8195" max="8195" width="47.28515625" style="26" customWidth="1"/>
    <col min="8196" max="8196" width="42.42578125" style="26" customWidth="1"/>
    <col min="8197" max="8197" width="26.7109375" style="26" customWidth="1"/>
    <col min="8198" max="8198" width="42.140625" style="26" customWidth="1"/>
    <col min="8199" max="8199" width="35.42578125" style="26" customWidth="1"/>
    <col min="8200" max="8200" width="14.85546875" style="26" customWidth="1"/>
    <col min="8201" max="8201" width="16.140625" style="26" customWidth="1"/>
    <col min="8202" max="8202" width="14.85546875" style="26" customWidth="1"/>
    <col min="8203" max="8203" width="11.7109375" style="26" customWidth="1"/>
    <col min="8204" max="8204" width="14.85546875" style="26" customWidth="1"/>
    <col min="8205" max="8447" width="12.140625" style="26"/>
    <col min="8448" max="8448" width="3.140625" style="26" customWidth="1"/>
    <col min="8449" max="8449" width="9.5703125" style="26" customWidth="1"/>
    <col min="8450" max="8450" width="7.42578125" style="26" customWidth="1"/>
    <col min="8451" max="8451" width="47.28515625" style="26" customWidth="1"/>
    <col min="8452" max="8452" width="42.42578125" style="26" customWidth="1"/>
    <col min="8453" max="8453" width="26.7109375" style="26" customWidth="1"/>
    <col min="8454" max="8454" width="42.140625" style="26" customWidth="1"/>
    <col min="8455" max="8455" width="35.42578125" style="26" customWidth="1"/>
    <col min="8456" max="8456" width="14.85546875" style="26" customWidth="1"/>
    <col min="8457" max="8457" width="16.140625" style="26" customWidth="1"/>
    <col min="8458" max="8458" width="14.85546875" style="26" customWidth="1"/>
    <col min="8459" max="8459" width="11.7109375" style="26" customWidth="1"/>
    <col min="8460" max="8460" width="14.85546875" style="26" customWidth="1"/>
    <col min="8461" max="8703" width="12.140625" style="26"/>
    <col min="8704" max="8704" width="3.140625" style="26" customWidth="1"/>
    <col min="8705" max="8705" width="9.5703125" style="26" customWidth="1"/>
    <col min="8706" max="8706" width="7.42578125" style="26" customWidth="1"/>
    <col min="8707" max="8707" width="47.28515625" style="26" customWidth="1"/>
    <col min="8708" max="8708" width="42.42578125" style="26" customWidth="1"/>
    <col min="8709" max="8709" width="26.7109375" style="26" customWidth="1"/>
    <col min="8710" max="8710" width="42.140625" style="26" customWidth="1"/>
    <col min="8711" max="8711" width="35.42578125" style="26" customWidth="1"/>
    <col min="8712" max="8712" width="14.85546875" style="26" customWidth="1"/>
    <col min="8713" max="8713" width="16.140625" style="26" customWidth="1"/>
    <col min="8714" max="8714" width="14.85546875" style="26" customWidth="1"/>
    <col min="8715" max="8715" width="11.7109375" style="26" customWidth="1"/>
    <col min="8716" max="8716" width="14.85546875" style="26" customWidth="1"/>
    <col min="8717" max="8959" width="12.140625" style="26"/>
    <col min="8960" max="8960" width="3.140625" style="26" customWidth="1"/>
    <col min="8961" max="8961" width="9.5703125" style="26" customWidth="1"/>
    <col min="8962" max="8962" width="7.42578125" style="26" customWidth="1"/>
    <col min="8963" max="8963" width="47.28515625" style="26" customWidth="1"/>
    <col min="8964" max="8964" width="42.42578125" style="26" customWidth="1"/>
    <col min="8965" max="8965" width="26.7109375" style="26" customWidth="1"/>
    <col min="8966" max="8966" width="42.140625" style="26" customWidth="1"/>
    <col min="8967" max="8967" width="35.42578125" style="26" customWidth="1"/>
    <col min="8968" max="8968" width="14.85546875" style="26" customWidth="1"/>
    <col min="8969" max="8969" width="16.140625" style="26" customWidth="1"/>
    <col min="8970" max="8970" width="14.85546875" style="26" customWidth="1"/>
    <col min="8971" max="8971" width="11.7109375" style="26" customWidth="1"/>
    <col min="8972" max="8972" width="14.85546875" style="26" customWidth="1"/>
    <col min="8973" max="9215" width="12.140625" style="26"/>
    <col min="9216" max="9216" width="3.140625" style="26" customWidth="1"/>
    <col min="9217" max="9217" width="9.5703125" style="26" customWidth="1"/>
    <col min="9218" max="9218" width="7.42578125" style="26" customWidth="1"/>
    <col min="9219" max="9219" width="47.28515625" style="26" customWidth="1"/>
    <col min="9220" max="9220" width="42.42578125" style="26" customWidth="1"/>
    <col min="9221" max="9221" width="26.7109375" style="26" customWidth="1"/>
    <col min="9222" max="9222" width="42.140625" style="26" customWidth="1"/>
    <col min="9223" max="9223" width="35.42578125" style="26" customWidth="1"/>
    <col min="9224" max="9224" width="14.85546875" style="26" customWidth="1"/>
    <col min="9225" max="9225" width="16.140625" style="26" customWidth="1"/>
    <col min="9226" max="9226" width="14.85546875" style="26" customWidth="1"/>
    <col min="9227" max="9227" width="11.7109375" style="26" customWidth="1"/>
    <col min="9228" max="9228" width="14.85546875" style="26" customWidth="1"/>
    <col min="9229" max="9471" width="12.140625" style="26"/>
    <col min="9472" max="9472" width="3.140625" style="26" customWidth="1"/>
    <col min="9473" max="9473" width="9.5703125" style="26" customWidth="1"/>
    <col min="9474" max="9474" width="7.42578125" style="26" customWidth="1"/>
    <col min="9475" max="9475" width="47.28515625" style="26" customWidth="1"/>
    <col min="9476" max="9476" width="42.42578125" style="26" customWidth="1"/>
    <col min="9477" max="9477" width="26.7109375" style="26" customWidth="1"/>
    <col min="9478" max="9478" width="42.140625" style="26" customWidth="1"/>
    <col min="9479" max="9479" width="35.42578125" style="26" customWidth="1"/>
    <col min="9480" max="9480" width="14.85546875" style="26" customWidth="1"/>
    <col min="9481" max="9481" width="16.140625" style="26" customWidth="1"/>
    <col min="9482" max="9482" width="14.85546875" style="26" customWidth="1"/>
    <col min="9483" max="9483" width="11.7109375" style="26" customWidth="1"/>
    <col min="9484" max="9484" width="14.85546875" style="26" customWidth="1"/>
    <col min="9485" max="9727" width="12.140625" style="26"/>
    <col min="9728" max="9728" width="3.140625" style="26" customWidth="1"/>
    <col min="9729" max="9729" width="9.5703125" style="26" customWidth="1"/>
    <col min="9730" max="9730" width="7.42578125" style="26" customWidth="1"/>
    <col min="9731" max="9731" width="47.28515625" style="26" customWidth="1"/>
    <col min="9732" max="9732" width="42.42578125" style="26" customWidth="1"/>
    <col min="9733" max="9733" width="26.7109375" style="26" customWidth="1"/>
    <col min="9734" max="9734" width="42.140625" style="26" customWidth="1"/>
    <col min="9735" max="9735" width="35.42578125" style="26" customWidth="1"/>
    <col min="9736" max="9736" width="14.85546875" style="26" customWidth="1"/>
    <col min="9737" max="9737" width="16.140625" style="26" customWidth="1"/>
    <col min="9738" max="9738" width="14.85546875" style="26" customWidth="1"/>
    <col min="9739" max="9739" width="11.7109375" style="26" customWidth="1"/>
    <col min="9740" max="9740" width="14.85546875" style="26" customWidth="1"/>
    <col min="9741" max="9983" width="12.140625" style="26"/>
    <col min="9984" max="9984" width="3.140625" style="26" customWidth="1"/>
    <col min="9985" max="9985" width="9.5703125" style="26" customWidth="1"/>
    <col min="9986" max="9986" width="7.42578125" style="26" customWidth="1"/>
    <col min="9987" max="9987" width="47.28515625" style="26" customWidth="1"/>
    <col min="9988" max="9988" width="42.42578125" style="26" customWidth="1"/>
    <col min="9989" max="9989" width="26.7109375" style="26" customWidth="1"/>
    <col min="9990" max="9990" width="42.140625" style="26" customWidth="1"/>
    <col min="9991" max="9991" width="35.42578125" style="26" customWidth="1"/>
    <col min="9992" max="9992" width="14.85546875" style="26" customWidth="1"/>
    <col min="9993" max="9993" width="16.140625" style="26" customWidth="1"/>
    <col min="9994" max="9994" width="14.85546875" style="26" customWidth="1"/>
    <col min="9995" max="9995" width="11.7109375" style="26" customWidth="1"/>
    <col min="9996" max="9996" width="14.85546875" style="26" customWidth="1"/>
    <col min="9997" max="10239" width="12.140625" style="26"/>
    <col min="10240" max="10240" width="3.140625" style="26" customWidth="1"/>
    <col min="10241" max="10241" width="9.5703125" style="26" customWidth="1"/>
    <col min="10242" max="10242" width="7.42578125" style="26" customWidth="1"/>
    <col min="10243" max="10243" width="47.28515625" style="26" customWidth="1"/>
    <col min="10244" max="10244" width="42.42578125" style="26" customWidth="1"/>
    <col min="10245" max="10245" width="26.7109375" style="26" customWidth="1"/>
    <col min="10246" max="10246" width="42.140625" style="26" customWidth="1"/>
    <col min="10247" max="10247" width="35.42578125" style="26" customWidth="1"/>
    <col min="10248" max="10248" width="14.85546875" style="26" customWidth="1"/>
    <col min="10249" max="10249" width="16.140625" style="26" customWidth="1"/>
    <col min="10250" max="10250" width="14.85546875" style="26" customWidth="1"/>
    <col min="10251" max="10251" width="11.7109375" style="26" customWidth="1"/>
    <col min="10252" max="10252" width="14.85546875" style="26" customWidth="1"/>
    <col min="10253" max="10495" width="12.140625" style="26"/>
    <col min="10496" max="10496" width="3.140625" style="26" customWidth="1"/>
    <col min="10497" max="10497" width="9.5703125" style="26" customWidth="1"/>
    <col min="10498" max="10498" width="7.42578125" style="26" customWidth="1"/>
    <col min="10499" max="10499" width="47.28515625" style="26" customWidth="1"/>
    <col min="10500" max="10500" width="42.42578125" style="26" customWidth="1"/>
    <col min="10501" max="10501" width="26.7109375" style="26" customWidth="1"/>
    <col min="10502" max="10502" width="42.140625" style="26" customWidth="1"/>
    <col min="10503" max="10503" width="35.42578125" style="26" customWidth="1"/>
    <col min="10504" max="10504" width="14.85546875" style="26" customWidth="1"/>
    <col min="10505" max="10505" width="16.140625" style="26" customWidth="1"/>
    <col min="10506" max="10506" width="14.85546875" style="26" customWidth="1"/>
    <col min="10507" max="10507" width="11.7109375" style="26" customWidth="1"/>
    <col min="10508" max="10508" width="14.85546875" style="26" customWidth="1"/>
    <col min="10509" max="10751" width="12.140625" style="26"/>
    <col min="10752" max="10752" width="3.140625" style="26" customWidth="1"/>
    <col min="10753" max="10753" width="9.5703125" style="26" customWidth="1"/>
    <col min="10754" max="10754" width="7.42578125" style="26" customWidth="1"/>
    <col min="10755" max="10755" width="47.28515625" style="26" customWidth="1"/>
    <col min="10756" max="10756" width="42.42578125" style="26" customWidth="1"/>
    <col min="10757" max="10757" width="26.7109375" style="26" customWidth="1"/>
    <col min="10758" max="10758" width="42.140625" style="26" customWidth="1"/>
    <col min="10759" max="10759" width="35.42578125" style="26" customWidth="1"/>
    <col min="10760" max="10760" width="14.85546875" style="26" customWidth="1"/>
    <col min="10761" max="10761" width="16.140625" style="26" customWidth="1"/>
    <col min="10762" max="10762" width="14.85546875" style="26" customWidth="1"/>
    <col min="10763" max="10763" width="11.7109375" style="26" customWidth="1"/>
    <col min="10764" max="10764" width="14.85546875" style="26" customWidth="1"/>
    <col min="10765" max="11007" width="12.140625" style="26"/>
    <col min="11008" max="11008" width="3.140625" style="26" customWidth="1"/>
    <col min="11009" max="11009" width="9.5703125" style="26" customWidth="1"/>
    <col min="11010" max="11010" width="7.42578125" style="26" customWidth="1"/>
    <col min="11011" max="11011" width="47.28515625" style="26" customWidth="1"/>
    <col min="11012" max="11012" width="42.42578125" style="26" customWidth="1"/>
    <col min="11013" max="11013" width="26.7109375" style="26" customWidth="1"/>
    <col min="11014" max="11014" width="42.140625" style="26" customWidth="1"/>
    <col min="11015" max="11015" width="35.42578125" style="26" customWidth="1"/>
    <col min="11016" max="11016" width="14.85546875" style="26" customWidth="1"/>
    <col min="11017" max="11017" width="16.140625" style="26" customWidth="1"/>
    <col min="11018" max="11018" width="14.85546875" style="26" customWidth="1"/>
    <col min="11019" max="11019" width="11.7109375" style="26" customWidth="1"/>
    <col min="11020" max="11020" width="14.85546875" style="26" customWidth="1"/>
    <col min="11021" max="11263" width="12.140625" style="26"/>
    <col min="11264" max="11264" width="3.140625" style="26" customWidth="1"/>
    <col min="11265" max="11265" width="9.5703125" style="26" customWidth="1"/>
    <col min="11266" max="11266" width="7.42578125" style="26" customWidth="1"/>
    <col min="11267" max="11267" width="47.28515625" style="26" customWidth="1"/>
    <col min="11268" max="11268" width="42.42578125" style="26" customWidth="1"/>
    <col min="11269" max="11269" width="26.7109375" style="26" customWidth="1"/>
    <col min="11270" max="11270" width="42.140625" style="26" customWidth="1"/>
    <col min="11271" max="11271" width="35.42578125" style="26" customWidth="1"/>
    <col min="11272" max="11272" width="14.85546875" style="26" customWidth="1"/>
    <col min="11273" max="11273" width="16.140625" style="26" customWidth="1"/>
    <col min="11274" max="11274" width="14.85546875" style="26" customWidth="1"/>
    <col min="11275" max="11275" width="11.7109375" style="26" customWidth="1"/>
    <col min="11276" max="11276" width="14.85546875" style="26" customWidth="1"/>
    <col min="11277" max="11519" width="12.140625" style="26"/>
    <col min="11520" max="11520" width="3.140625" style="26" customWidth="1"/>
    <col min="11521" max="11521" width="9.5703125" style="26" customWidth="1"/>
    <col min="11522" max="11522" width="7.42578125" style="26" customWidth="1"/>
    <col min="11523" max="11523" width="47.28515625" style="26" customWidth="1"/>
    <col min="11524" max="11524" width="42.42578125" style="26" customWidth="1"/>
    <col min="11525" max="11525" width="26.7109375" style="26" customWidth="1"/>
    <col min="11526" max="11526" width="42.140625" style="26" customWidth="1"/>
    <col min="11527" max="11527" width="35.42578125" style="26" customWidth="1"/>
    <col min="11528" max="11528" width="14.85546875" style="26" customWidth="1"/>
    <col min="11529" max="11529" width="16.140625" style="26" customWidth="1"/>
    <col min="11530" max="11530" width="14.85546875" style="26" customWidth="1"/>
    <col min="11531" max="11531" width="11.7109375" style="26" customWidth="1"/>
    <col min="11532" max="11532" width="14.85546875" style="26" customWidth="1"/>
    <col min="11533" max="11775" width="12.140625" style="26"/>
    <col min="11776" max="11776" width="3.140625" style="26" customWidth="1"/>
    <col min="11777" max="11777" width="9.5703125" style="26" customWidth="1"/>
    <col min="11778" max="11778" width="7.42578125" style="26" customWidth="1"/>
    <col min="11779" max="11779" width="47.28515625" style="26" customWidth="1"/>
    <col min="11780" max="11780" width="42.42578125" style="26" customWidth="1"/>
    <col min="11781" max="11781" width="26.7109375" style="26" customWidth="1"/>
    <col min="11782" max="11782" width="42.140625" style="26" customWidth="1"/>
    <col min="11783" max="11783" width="35.42578125" style="26" customWidth="1"/>
    <col min="11784" max="11784" width="14.85546875" style="26" customWidth="1"/>
    <col min="11785" max="11785" width="16.140625" style="26" customWidth="1"/>
    <col min="11786" max="11786" width="14.85546875" style="26" customWidth="1"/>
    <col min="11787" max="11787" width="11.7109375" style="26" customWidth="1"/>
    <col min="11788" max="11788" width="14.85546875" style="26" customWidth="1"/>
    <col min="11789" max="12031" width="12.140625" style="26"/>
    <col min="12032" max="12032" width="3.140625" style="26" customWidth="1"/>
    <col min="12033" max="12033" width="9.5703125" style="26" customWidth="1"/>
    <col min="12034" max="12034" width="7.42578125" style="26" customWidth="1"/>
    <col min="12035" max="12035" width="47.28515625" style="26" customWidth="1"/>
    <col min="12036" max="12036" width="42.42578125" style="26" customWidth="1"/>
    <col min="12037" max="12037" width="26.7109375" style="26" customWidth="1"/>
    <col min="12038" max="12038" width="42.140625" style="26" customWidth="1"/>
    <col min="12039" max="12039" width="35.42578125" style="26" customWidth="1"/>
    <col min="12040" max="12040" width="14.85546875" style="26" customWidth="1"/>
    <col min="12041" max="12041" width="16.140625" style="26" customWidth="1"/>
    <col min="12042" max="12042" width="14.85546875" style="26" customWidth="1"/>
    <col min="12043" max="12043" width="11.7109375" style="26" customWidth="1"/>
    <col min="12044" max="12044" width="14.85546875" style="26" customWidth="1"/>
    <col min="12045" max="12287" width="12.140625" style="26"/>
    <col min="12288" max="12288" width="3.140625" style="26" customWidth="1"/>
    <col min="12289" max="12289" width="9.5703125" style="26" customWidth="1"/>
    <col min="12290" max="12290" width="7.42578125" style="26" customWidth="1"/>
    <col min="12291" max="12291" width="47.28515625" style="26" customWidth="1"/>
    <col min="12292" max="12292" width="42.42578125" style="26" customWidth="1"/>
    <col min="12293" max="12293" width="26.7109375" style="26" customWidth="1"/>
    <col min="12294" max="12294" width="42.140625" style="26" customWidth="1"/>
    <col min="12295" max="12295" width="35.42578125" style="26" customWidth="1"/>
    <col min="12296" max="12296" width="14.85546875" style="26" customWidth="1"/>
    <col min="12297" max="12297" width="16.140625" style="26" customWidth="1"/>
    <col min="12298" max="12298" width="14.85546875" style="26" customWidth="1"/>
    <col min="12299" max="12299" width="11.7109375" style="26" customWidth="1"/>
    <col min="12300" max="12300" width="14.85546875" style="26" customWidth="1"/>
    <col min="12301" max="12543" width="12.140625" style="26"/>
    <col min="12544" max="12544" width="3.140625" style="26" customWidth="1"/>
    <col min="12545" max="12545" width="9.5703125" style="26" customWidth="1"/>
    <col min="12546" max="12546" width="7.42578125" style="26" customWidth="1"/>
    <col min="12547" max="12547" width="47.28515625" style="26" customWidth="1"/>
    <col min="12548" max="12548" width="42.42578125" style="26" customWidth="1"/>
    <col min="12549" max="12549" width="26.7109375" style="26" customWidth="1"/>
    <col min="12550" max="12550" width="42.140625" style="26" customWidth="1"/>
    <col min="12551" max="12551" width="35.42578125" style="26" customWidth="1"/>
    <col min="12552" max="12552" width="14.85546875" style="26" customWidth="1"/>
    <col min="12553" max="12553" width="16.140625" style="26" customWidth="1"/>
    <col min="12554" max="12554" width="14.85546875" style="26" customWidth="1"/>
    <col min="12555" max="12555" width="11.7109375" style="26" customWidth="1"/>
    <col min="12556" max="12556" width="14.85546875" style="26" customWidth="1"/>
    <col min="12557" max="12799" width="12.140625" style="26"/>
    <col min="12800" max="12800" width="3.140625" style="26" customWidth="1"/>
    <col min="12801" max="12801" width="9.5703125" style="26" customWidth="1"/>
    <col min="12802" max="12802" width="7.42578125" style="26" customWidth="1"/>
    <col min="12803" max="12803" width="47.28515625" style="26" customWidth="1"/>
    <col min="12804" max="12804" width="42.42578125" style="26" customWidth="1"/>
    <col min="12805" max="12805" width="26.7109375" style="26" customWidth="1"/>
    <col min="12806" max="12806" width="42.140625" style="26" customWidth="1"/>
    <col min="12807" max="12807" width="35.42578125" style="26" customWidth="1"/>
    <col min="12808" max="12808" width="14.85546875" style="26" customWidth="1"/>
    <col min="12809" max="12809" width="16.140625" style="26" customWidth="1"/>
    <col min="12810" max="12810" width="14.85546875" style="26" customWidth="1"/>
    <col min="12811" max="12811" width="11.7109375" style="26" customWidth="1"/>
    <col min="12812" max="12812" width="14.85546875" style="26" customWidth="1"/>
    <col min="12813" max="13055" width="12.140625" style="26"/>
    <col min="13056" max="13056" width="3.140625" style="26" customWidth="1"/>
    <col min="13057" max="13057" width="9.5703125" style="26" customWidth="1"/>
    <col min="13058" max="13058" width="7.42578125" style="26" customWidth="1"/>
    <col min="13059" max="13059" width="47.28515625" style="26" customWidth="1"/>
    <col min="13060" max="13060" width="42.42578125" style="26" customWidth="1"/>
    <col min="13061" max="13061" width="26.7109375" style="26" customWidth="1"/>
    <col min="13062" max="13062" width="42.140625" style="26" customWidth="1"/>
    <col min="13063" max="13063" width="35.42578125" style="26" customWidth="1"/>
    <col min="13064" max="13064" width="14.85546875" style="26" customWidth="1"/>
    <col min="13065" max="13065" width="16.140625" style="26" customWidth="1"/>
    <col min="13066" max="13066" width="14.85546875" style="26" customWidth="1"/>
    <col min="13067" max="13067" width="11.7109375" style="26" customWidth="1"/>
    <col min="13068" max="13068" width="14.85546875" style="26" customWidth="1"/>
    <col min="13069" max="13311" width="12.140625" style="26"/>
    <col min="13312" max="13312" width="3.140625" style="26" customWidth="1"/>
    <col min="13313" max="13313" width="9.5703125" style="26" customWidth="1"/>
    <col min="13314" max="13314" width="7.42578125" style="26" customWidth="1"/>
    <col min="13315" max="13315" width="47.28515625" style="26" customWidth="1"/>
    <col min="13316" max="13316" width="42.42578125" style="26" customWidth="1"/>
    <col min="13317" max="13317" width="26.7109375" style="26" customWidth="1"/>
    <col min="13318" max="13318" width="42.140625" style="26" customWidth="1"/>
    <col min="13319" max="13319" width="35.42578125" style="26" customWidth="1"/>
    <col min="13320" max="13320" width="14.85546875" style="26" customWidth="1"/>
    <col min="13321" max="13321" width="16.140625" style="26" customWidth="1"/>
    <col min="13322" max="13322" width="14.85546875" style="26" customWidth="1"/>
    <col min="13323" max="13323" width="11.7109375" style="26" customWidth="1"/>
    <col min="13324" max="13324" width="14.85546875" style="26" customWidth="1"/>
    <col min="13325" max="13567" width="12.140625" style="26"/>
    <col min="13568" max="13568" width="3.140625" style="26" customWidth="1"/>
    <col min="13569" max="13569" width="9.5703125" style="26" customWidth="1"/>
    <col min="13570" max="13570" width="7.42578125" style="26" customWidth="1"/>
    <col min="13571" max="13571" width="47.28515625" style="26" customWidth="1"/>
    <col min="13572" max="13572" width="42.42578125" style="26" customWidth="1"/>
    <col min="13573" max="13573" width="26.7109375" style="26" customWidth="1"/>
    <col min="13574" max="13574" width="42.140625" style="26" customWidth="1"/>
    <col min="13575" max="13575" width="35.42578125" style="26" customWidth="1"/>
    <col min="13576" max="13576" width="14.85546875" style="26" customWidth="1"/>
    <col min="13577" max="13577" width="16.140625" style="26" customWidth="1"/>
    <col min="13578" max="13578" width="14.85546875" style="26" customWidth="1"/>
    <col min="13579" max="13579" width="11.7109375" style="26" customWidth="1"/>
    <col min="13580" max="13580" width="14.85546875" style="26" customWidth="1"/>
    <col min="13581" max="13823" width="12.140625" style="26"/>
    <col min="13824" max="13824" width="3.140625" style="26" customWidth="1"/>
    <col min="13825" max="13825" width="9.5703125" style="26" customWidth="1"/>
    <col min="13826" max="13826" width="7.42578125" style="26" customWidth="1"/>
    <col min="13827" max="13827" width="47.28515625" style="26" customWidth="1"/>
    <col min="13828" max="13828" width="42.42578125" style="26" customWidth="1"/>
    <col min="13829" max="13829" width="26.7109375" style="26" customWidth="1"/>
    <col min="13830" max="13830" width="42.140625" style="26" customWidth="1"/>
    <col min="13831" max="13831" width="35.42578125" style="26" customWidth="1"/>
    <col min="13832" max="13832" width="14.85546875" style="26" customWidth="1"/>
    <col min="13833" max="13833" width="16.140625" style="26" customWidth="1"/>
    <col min="13834" max="13834" width="14.85546875" style="26" customWidth="1"/>
    <col min="13835" max="13835" width="11.7109375" style="26" customWidth="1"/>
    <col min="13836" max="13836" width="14.85546875" style="26" customWidth="1"/>
    <col min="13837" max="14079" width="12.140625" style="26"/>
    <col min="14080" max="14080" width="3.140625" style="26" customWidth="1"/>
    <col min="14081" max="14081" width="9.5703125" style="26" customWidth="1"/>
    <col min="14082" max="14082" width="7.42578125" style="26" customWidth="1"/>
    <col min="14083" max="14083" width="47.28515625" style="26" customWidth="1"/>
    <col min="14084" max="14084" width="42.42578125" style="26" customWidth="1"/>
    <col min="14085" max="14085" width="26.7109375" style="26" customWidth="1"/>
    <col min="14086" max="14086" width="42.140625" style="26" customWidth="1"/>
    <col min="14087" max="14087" width="35.42578125" style="26" customWidth="1"/>
    <col min="14088" max="14088" width="14.85546875" style="26" customWidth="1"/>
    <col min="14089" max="14089" width="16.140625" style="26" customWidth="1"/>
    <col min="14090" max="14090" width="14.85546875" style="26" customWidth="1"/>
    <col min="14091" max="14091" width="11.7109375" style="26" customWidth="1"/>
    <col min="14092" max="14092" width="14.85546875" style="26" customWidth="1"/>
    <col min="14093" max="14335" width="12.140625" style="26"/>
    <col min="14336" max="14336" width="3.140625" style="26" customWidth="1"/>
    <col min="14337" max="14337" width="9.5703125" style="26" customWidth="1"/>
    <col min="14338" max="14338" width="7.42578125" style="26" customWidth="1"/>
    <col min="14339" max="14339" width="47.28515625" style="26" customWidth="1"/>
    <col min="14340" max="14340" width="42.42578125" style="26" customWidth="1"/>
    <col min="14341" max="14341" width="26.7109375" style="26" customWidth="1"/>
    <col min="14342" max="14342" width="42.140625" style="26" customWidth="1"/>
    <col min="14343" max="14343" width="35.42578125" style="26" customWidth="1"/>
    <col min="14344" max="14344" width="14.85546875" style="26" customWidth="1"/>
    <col min="14345" max="14345" width="16.140625" style="26" customWidth="1"/>
    <col min="14346" max="14346" width="14.85546875" style="26" customWidth="1"/>
    <col min="14347" max="14347" width="11.7109375" style="26" customWidth="1"/>
    <col min="14348" max="14348" width="14.85546875" style="26" customWidth="1"/>
    <col min="14349" max="14591" width="12.140625" style="26"/>
    <col min="14592" max="14592" width="3.140625" style="26" customWidth="1"/>
    <col min="14593" max="14593" width="9.5703125" style="26" customWidth="1"/>
    <col min="14594" max="14594" width="7.42578125" style="26" customWidth="1"/>
    <col min="14595" max="14595" width="47.28515625" style="26" customWidth="1"/>
    <col min="14596" max="14596" width="42.42578125" style="26" customWidth="1"/>
    <col min="14597" max="14597" width="26.7109375" style="26" customWidth="1"/>
    <col min="14598" max="14598" width="42.140625" style="26" customWidth="1"/>
    <col min="14599" max="14599" width="35.42578125" style="26" customWidth="1"/>
    <col min="14600" max="14600" width="14.85546875" style="26" customWidth="1"/>
    <col min="14601" max="14601" width="16.140625" style="26" customWidth="1"/>
    <col min="14602" max="14602" width="14.85546875" style="26" customWidth="1"/>
    <col min="14603" max="14603" width="11.7109375" style="26" customWidth="1"/>
    <col min="14604" max="14604" width="14.85546875" style="26" customWidth="1"/>
    <col min="14605" max="14847" width="12.140625" style="26"/>
    <col min="14848" max="14848" width="3.140625" style="26" customWidth="1"/>
    <col min="14849" max="14849" width="9.5703125" style="26" customWidth="1"/>
    <col min="14850" max="14850" width="7.42578125" style="26" customWidth="1"/>
    <col min="14851" max="14851" width="47.28515625" style="26" customWidth="1"/>
    <col min="14852" max="14852" width="42.42578125" style="26" customWidth="1"/>
    <col min="14853" max="14853" width="26.7109375" style="26" customWidth="1"/>
    <col min="14854" max="14854" width="42.140625" style="26" customWidth="1"/>
    <col min="14855" max="14855" width="35.42578125" style="26" customWidth="1"/>
    <col min="14856" max="14856" width="14.85546875" style="26" customWidth="1"/>
    <col min="14857" max="14857" width="16.140625" style="26" customWidth="1"/>
    <col min="14858" max="14858" width="14.85546875" style="26" customWidth="1"/>
    <col min="14859" max="14859" width="11.7109375" style="26" customWidth="1"/>
    <col min="14860" max="14860" width="14.85546875" style="26" customWidth="1"/>
    <col min="14861" max="15103" width="12.140625" style="26"/>
    <col min="15104" max="15104" width="3.140625" style="26" customWidth="1"/>
    <col min="15105" max="15105" width="9.5703125" style="26" customWidth="1"/>
    <col min="15106" max="15106" width="7.42578125" style="26" customWidth="1"/>
    <col min="15107" max="15107" width="47.28515625" style="26" customWidth="1"/>
    <col min="15108" max="15108" width="42.42578125" style="26" customWidth="1"/>
    <col min="15109" max="15109" width="26.7109375" style="26" customWidth="1"/>
    <col min="15110" max="15110" width="42.140625" style="26" customWidth="1"/>
    <col min="15111" max="15111" width="35.42578125" style="26" customWidth="1"/>
    <col min="15112" max="15112" width="14.85546875" style="26" customWidth="1"/>
    <col min="15113" max="15113" width="16.140625" style="26" customWidth="1"/>
    <col min="15114" max="15114" width="14.85546875" style="26" customWidth="1"/>
    <col min="15115" max="15115" width="11.7109375" style="26" customWidth="1"/>
    <col min="15116" max="15116" width="14.85546875" style="26" customWidth="1"/>
    <col min="15117" max="15359" width="12.140625" style="26"/>
    <col min="15360" max="15360" width="3.140625" style="26" customWidth="1"/>
    <col min="15361" max="15361" width="9.5703125" style="26" customWidth="1"/>
    <col min="15362" max="15362" width="7.42578125" style="26" customWidth="1"/>
    <col min="15363" max="15363" width="47.28515625" style="26" customWidth="1"/>
    <col min="15364" max="15364" width="42.42578125" style="26" customWidth="1"/>
    <col min="15365" max="15365" width="26.7109375" style="26" customWidth="1"/>
    <col min="15366" max="15366" width="42.140625" style="26" customWidth="1"/>
    <col min="15367" max="15367" width="35.42578125" style="26" customWidth="1"/>
    <col min="15368" max="15368" width="14.85546875" style="26" customWidth="1"/>
    <col min="15369" max="15369" width="16.140625" style="26" customWidth="1"/>
    <col min="15370" max="15370" width="14.85546875" style="26" customWidth="1"/>
    <col min="15371" max="15371" width="11.7109375" style="26" customWidth="1"/>
    <col min="15372" max="15372" width="14.85546875" style="26" customWidth="1"/>
    <col min="15373" max="15615" width="12.140625" style="26"/>
    <col min="15616" max="15616" width="3.140625" style="26" customWidth="1"/>
    <col min="15617" max="15617" width="9.5703125" style="26" customWidth="1"/>
    <col min="15618" max="15618" width="7.42578125" style="26" customWidth="1"/>
    <col min="15619" max="15619" width="47.28515625" style="26" customWidth="1"/>
    <col min="15620" max="15620" width="42.42578125" style="26" customWidth="1"/>
    <col min="15621" max="15621" width="26.7109375" style="26" customWidth="1"/>
    <col min="15622" max="15622" width="42.140625" style="26" customWidth="1"/>
    <col min="15623" max="15623" width="35.42578125" style="26" customWidth="1"/>
    <col min="15624" max="15624" width="14.85546875" style="26" customWidth="1"/>
    <col min="15625" max="15625" width="16.140625" style="26" customWidth="1"/>
    <col min="15626" max="15626" width="14.85546875" style="26" customWidth="1"/>
    <col min="15627" max="15627" width="11.7109375" style="26" customWidth="1"/>
    <col min="15628" max="15628" width="14.85546875" style="26" customWidth="1"/>
    <col min="15629" max="15871" width="12.140625" style="26"/>
    <col min="15872" max="15872" width="3.140625" style="26" customWidth="1"/>
    <col min="15873" max="15873" width="9.5703125" style="26" customWidth="1"/>
    <col min="15874" max="15874" width="7.42578125" style="26" customWidth="1"/>
    <col min="15875" max="15875" width="47.28515625" style="26" customWidth="1"/>
    <col min="15876" max="15876" width="42.42578125" style="26" customWidth="1"/>
    <col min="15877" max="15877" width="26.7109375" style="26" customWidth="1"/>
    <col min="15878" max="15878" width="42.140625" style="26" customWidth="1"/>
    <col min="15879" max="15879" width="35.42578125" style="26" customWidth="1"/>
    <col min="15880" max="15880" width="14.85546875" style="26" customWidth="1"/>
    <col min="15881" max="15881" width="16.140625" style="26" customWidth="1"/>
    <col min="15882" max="15882" width="14.85546875" style="26" customWidth="1"/>
    <col min="15883" max="15883" width="11.7109375" style="26" customWidth="1"/>
    <col min="15884" max="15884" width="14.85546875" style="26" customWidth="1"/>
    <col min="15885" max="16127" width="12.140625" style="26"/>
    <col min="16128" max="16128" width="3.140625" style="26" customWidth="1"/>
    <col min="16129" max="16129" width="9.5703125" style="26" customWidth="1"/>
    <col min="16130" max="16130" width="7.42578125" style="26" customWidth="1"/>
    <col min="16131" max="16131" width="47.28515625" style="26" customWidth="1"/>
    <col min="16132" max="16132" width="42.42578125" style="26" customWidth="1"/>
    <col min="16133" max="16133" width="26.7109375" style="26" customWidth="1"/>
    <col min="16134" max="16134" width="42.140625" style="26" customWidth="1"/>
    <col min="16135" max="16135" width="35.42578125" style="26" customWidth="1"/>
    <col min="16136" max="16136" width="14.85546875" style="26" customWidth="1"/>
    <col min="16137" max="16137" width="16.140625" style="26" customWidth="1"/>
    <col min="16138" max="16138" width="14.85546875" style="26" customWidth="1"/>
    <col min="16139" max="16139" width="11.7109375" style="26" customWidth="1"/>
    <col min="16140" max="16140" width="14.85546875" style="26" customWidth="1"/>
    <col min="16141" max="16384" width="12.140625" style="26"/>
  </cols>
  <sheetData>
    <row r="1" spans="1:14" s="3" customFormat="1" ht="15.75" x14ac:dyDescent="0.25">
      <c r="A1" s="1"/>
      <c r="B1" s="2" t="s">
        <v>109</v>
      </c>
      <c r="D1" s="2"/>
      <c r="E1" s="2"/>
      <c r="F1" s="4"/>
      <c r="G1" s="5"/>
      <c r="H1" s="6"/>
      <c r="I1" s="7"/>
      <c r="J1" s="7"/>
      <c r="K1" s="6"/>
      <c r="L1" s="7"/>
      <c r="M1" s="7"/>
      <c r="N1" s="8"/>
    </row>
    <row r="2" spans="1:14" s="15" customFormat="1" ht="25.5" x14ac:dyDescent="0.25">
      <c r="A2" s="9" t="s">
        <v>108</v>
      </c>
      <c r="B2" s="10" t="s">
        <v>150</v>
      </c>
      <c r="C2" s="10" t="s">
        <v>107</v>
      </c>
      <c r="D2" s="10" t="s">
        <v>106</v>
      </c>
      <c r="E2" s="10" t="s">
        <v>105</v>
      </c>
      <c r="F2" s="11" t="s">
        <v>104</v>
      </c>
      <c r="G2" s="12" t="s">
        <v>103</v>
      </c>
      <c r="H2" s="10" t="s">
        <v>102</v>
      </c>
      <c r="I2" s="11" t="s">
        <v>101</v>
      </c>
      <c r="J2" s="13" t="s">
        <v>100</v>
      </c>
      <c r="K2" s="10" t="s">
        <v>99</v>
      </c>
      <c r="L2" s="13" t="s">
        <v>98</v>
      </c>
      <c r="M2" s="10" t="s">
        <v>142</v>
      </c>
      <c r="N2" s="14"/>
    </row>
    <row r="3" spans="1:14" ht="25.5" hidden="1" x14ac:dyDescent="0.25">
      <c r="A3" s="16" t="s">
        <v>97</v>
      </c>
      <c r="B3" s="17">
        <v>2011</v>
      </c>
      <c r="C3" s="18" t="s">
        <v>96</v>
      </c>
      <c r="D3" s="19" t="s">
        <v>85</v>
      </c>
      <c r="E3" s="18" t="s">
        <v>80</v>
      </c>
      <c r="F3" s="18" t="s">
        <v>21</v>
      </c>
      <c r="G3" s="20" t="s">
        <v>95</v>
      </c>
      <c r="H3" s="21" t="s">
        <v>21</v>
      </c>
      <c r="I3" s="22">
        <v>150000</v>
      </c>
      <c r="J3" s="22">
        <v>0</v>
      </c>
      <c r="K3" s="23"/>
      <c r="L3" s="22">
        <v>140000</v>
      </c>
      <c r="M3" s="24"/>
    </row>
    <row r="4" spans="1:14" ht="25.5" hidden="1" x14ac:dyDescent="0.25">
      <c r="A4" s="16" t="s">
        <v>94</v>
      </c>
      <c r="B4" s="17">
        <v>2014</v>
      </c>
      <c r="C4" s="18" t="s">
        <v>93</v>
      </c>
      <c r="D4" s="19" t="s">
        <v>85</v>
      </c>
      <c r="E4" s="18" t="s">
        <v>80</v>
      </c>
      <c r="F4" s="18" t="s">
        <v>92</v>
      </c>
      <c r="G4" s="27" t="s">
        <v>91</v>
      </c>
      <c r="H4" s="17" t="s">
        <v>21</v>
      </c>
      <c r="I4" s="22"/>
      <c r="J4" s="22">
        <v>0</v>
      </c>
      <c r="K4" s="23"/>
      <c r="L4" s="22"/>
      <c r="M4" s="24"/>
    </row>
    <row r="5" spans="1:14" ht="25.5" hidden="1" x14ac:dyDescent="0.25">
      <c r="A5" s="16" t="s">
        <v>90</v>
      </c>
      <c r="B5" s="17">
        <v>2014</v>
      </c>
      <c r="C5" s="18" t="s">
        <v>89</v>
      </c>
      <c r="D5" s="19" t="s">
        <v>85</v>
      </c>
      <c r="E5" s="18" t="s">
        <v>80</v>
      </c>
      <c r="F5" s="18" t="s">
        <v>21</v>
      </c>
      <c r="G5" s="20" t="s">
        <v>88</v>
      </c>
      <c r="H5" s="17" t="s">
        <v>21</v>
      </c>
      <c r="I5" s="22">
        <v>10000</v>
      </c>
      <c r="J5" s="22">
        <v>0</v>
      </c>
      <c r="K5" s="23"/>
      <c r="L5" s="22">
        <v>8828.92</v>
      </c>
      <c r="M5" s="28">
        <v>41914</v>
      </c>
    </row>
    <row r="6" spans="1:14" ht="25.5" hidden="1" x14ac:dyDescent="0.25">
      <c r="A6" s="16" t="s">
        <v>87</v>
      </c>
      <c r="B6" s="17">
        <v>2015</v>
      </c>
      <c r="C6" s="18" t="s">
        <v>86</v>
      </c>
      <c r="D6" s="19" t="s">
        <v>85</v>
      </c>
      <c r="E6" s="18" t="s">
        <v>80</v>
      </c>
      <c r="F6" s="18" t="s">
        <v>84</v>
      </c>
      <c r="G6" s="20" t="s">
        <v>83</v>
      </c>
      <c r="H6" s="17" t="s">
        <v>21</v>
      </c>
      <c r="I6" s="22">
        <v>30000</v>
      </c>
      <c r="J6" s="22">
        <v>0</v>
      </c>
      <c r="K6" s="23"/>
      <c r="L6" s="22">
        <v>34317.61</v>
      </c>
      <c r="M6" s="28">
        <v>41939</v>
      </c>
      <c r="N6" s="29">
        <v>41988</v>
      </c>
    </row>
    <row r="7" spans="1:14" ht="25.5" hidden="1" x14ac:dyDescent="0.25">
      <c r="A7" s="16" t="s">
        <v>82</v>
      </c>
      <c r="B7" s="17">
        <v>2015</v>
      </c>
      <c r="C7" s="18" t="s">
        <v>81</v>
      </c>
      <c r="D7" s="19"/>
      <c r="E7" s="18" t="s">
        <v>80</v>
      </c>
      <c r="F7" s="18" t="s">
        <v>113</v>
      </c>
      <c r="G7" s="20" t="s">
        <v>79</v>
      </c>
      <c r="H7" s="17" t="s">
        <v>21</v>
      </c>
      <c r="I7" s="22">
        <v>30000</v>
      </c>
      <c r="J7" s="22">
        <v>0</v>
      </c>
      <c r="K7" s="30">
        <v>42219</v>
      </c>
      <c r="L7" s="22">
        <f>10000+14355.91</f>
        <v>24355.91</v>
      </c>
      <c r="M7" s="30" t="s">
        <v>131</v>
      </c>
      <c r="N7" s="29"/>
    </row>
    <row r="8" spans="1:14" hidden="1" x14ac:dyDescent="0.25">
      <c r="A8" s="16" t="s">
        <v>140</v>
      </c>
      <c r="B8" s="17">
        <v>2017</v>
      </c>
      <c r="C8" s="18" t="s">
        <v>81</v>
      </c>
      <c r="D8" s="19"/>
      <c r="E8" s="18" t="s">
        <v>80</v>
      </c>
      <c r="F8" s="18" t="s">
        <v>113</v>
      </c>
      <c r="G8" s="20" t="s">
        <v>141</v>
      </c>
      <c r="H8" s="17" t="s">
        <v>21</v>
      </c>
      <c r="I8" s="22">
        <v>30000</v>
      </c>
      <c r="J8" s="31"/>
      <c r="K8" s="30">
        <v>42822</v>
      </c>
      <c r="L8" s="31">
        <v>23412.97</v>
      </c>
      <c r="M8" s="28">
        <v>42964</v>
      </c>
      <c r="N8" s="29"/>
    </row>
    <row r="9" spans="1:14" hidden="1" x14ac:dyDescent="0.25">
      <c r="A9" s="32" t="s">
        <v>191</v>
      </c>
      <c r="B9" s="17">
        <v>2020</v>
      </c>
      <c r="C9" s="18" t="s">
        <v>81</v>
      </c>
      <c r="D9" s="18"/>
      <c r="E9" s="18"/>
      <c r="F9" s="18"/>
      <c r="G9" s="20" t="s">
        <v>192</v>
      </c>
      <c r="H9" s="17" t="s">
        <v>21</v>
      </c>
      <c r="I9" s="13">
        <v>10000</v>
      </c>
      <c r="J9" s="33">
        <v>15000</v>
      </c>
      <c r="K9" s="34"/>
      <c r="L9" s="33"/>
      <c r="M9" s="35"/>
      <c r="N9" s="29" t="s">
        <v>197</v>
      </c>
    </row>
    <row r="10" spans="1:14" ht="25.5" hidden="1" x14ac:dyDescent="0.25">
      <c r="A10" s="16" t="s">
        <v>169</v>
      </c>
      <c r="B10" s="17">
        <v>2018</v>
      </c>
      <c r="C10" s="18" t="s">
        <v>81</v>
      </c>
      <c r="D10" s="19"/>
      <c r="E10" s="18" t="s">
        <v>80</v>
      </c>
      <c r="F10" s="18" t="s">
        <v>113</v>
      </c>
      <c r="G10" s="20" t="s">
        <v>141</v>
      </c>
      <c r="H10" s="17" t="s">
        <v>21</v>
      </c>
      <c r="I10" s="22">
        <v>30000</v>
      </c>
      <c r="J10" s="36">
        <v>0</v>
      </c>
      <c r="K10" s="30">
        <v>43360</v>
      </c>
      <c r="L10" s="31">
        <v>29441.22</v>
      </c>
      <c r="M10" s="30" t="s">
        <v>174</v>
      </c>
      <c r="N10" s="29"/>
    </row>
    <row r="11" spans="1:14" ht="51" hidden="1" x14ac:dyDescent="0.25">
      <c r="A11" s="16" t="s">
        <v>78</v>
      </c>
      <c r="B11" s="17">
        <v>2013</v>
      </c>
      <c r="C11" s="18" t="s">
        <v>77</v>
      </c>
      <c r="D11" s="19" t="s">
        <v>72</v>
      </c>
      <c r="E11" s="18" t="s">
        <v>71</v>
      </c>
      <c r="F11" s="18" t="s">
        <v>76</v>
      </c>
      <c r="G11" s="18" t="s">
        <v>75</v>
      </c>
      <c r="H11" s="17" t="s">
        <v>21</v>
      </c>
      <c r="I11" s="22">
        <v>20000</v>
      </c>
      <c r="J11" s="22">
        <v>0</v>
      </c>
      <c r="K11" s="37"/>
      <c r="L11" s="22">
        <v>0</v>
      </c>
      <c r="M11" s="24"/>
    </row>
    <row r="12" spans="1:14" ht="25.5" hidden="1" x14ac:dyDescent="0.25">
      <c r="A12" s="16" t="s">
        <v>74</v>
      </c>
      <c r="B12" s="17">
        <v>2013</v>
      </c>
      <c r="C12" s="18" t="s">
        <v>73</v>
      </c>
      <c r="D12" s="19" t="s">
        <v>72</v>
      </c>
      <c r="E12" s="18" t="s">
        <v>71</v>
      </c>
      <c r="F12" s="18" t="s">
        <v>70</v>
      </c>
      <c r="G12" s="18" t="s">
        <v>69</v>
      </c>
      <c r="H12" s="17" t="s">
        <v>126</v>
      </c>
      <c r="I12" s="22">
        <v>35000</v>
      </c>
      <c r="J12" s="22">
        <v>0</v>
      </c>
      <c r="K12" s="19"/>
      <c r="L12" s="22">
        <v>0</v>
      </c>
      <c r="M12" s="24"/>
      <c r="N12" s="25" t="s">
        <v>193</v>
      </c>
    </row>
    <row r="13" spans="1:14" ht="25.5" hidden="1" x14ac:dyDescent="0.25">
      <c r="A13" s="16" t="s">
        <v>68</v>
      </c>
      <c r="B13" s="17">
        <v>2013</v>
      </c>
      <c r="C13" s="18" t="s">
        <v>67</v>
      </c>
      <c r="D13" s="19" t="s">
        <v>13</v>
      </c>
      <c r="E13" s="18" t="s">
        <v>64</v>
      </c>
      <c r="F13" s="18" t="s">
        <v>22</v>
      </c>
      <c r="G13" s="18" t="s">
        <v>63</v>
      </c>
      <c r="H13" s="17" t="s">
        <v>126</v>
      </c>
      <c r="I13" s="22">
        <v>33200</v>
      </c>
      <c r="J13" s="22">
        <v>0</v>
      </c>
      <c r="K13" s="38">
        <v>42067</v>
      </c>
      <c r="L13" s="22">
        <v>0</v>
      </c>
      <c r="M13" s="24"/>
      <c r="N13" s="25" t="s">
        <v>193</v>
      </c>
    </row>
    <row r="14" spans="1:14" ht="25.5" hidden="1" x14ac:dyDescent="0.25">
      <c r="A14" s="16" t="s">
        <v>66</v>
      </c>
      <c r="B14" s="17">
        <v>2013</v>
      </c>
      <c r="C14" s="18" t="s">
        <v>65</v>
      </c>
      <c r="D14" s="19" t="s">
        <v>13</v>
      </c>
      <c r="E14" s="18" t="s">
        <v>64</v>
      </c>
      <c r="F14" s="18" t="s">
        <v>22</v>
      </c>
      <c r="G14" s="18" t="s">
        <v>63</v>
      </c>
      <c r="H14" s="17" t="s">
        <v>126</v>
      </c>
      <c r="I14" s="22">
        <v>8300</v>
      </c>
      <c r="J14" s="22">
        <v>0</v>
      </c>
      <c r="K14" s="38">
        <v>42067</v>
      </c>
      <c r="L14" s="22">
        <v>0</v>
      </c>
      <c r="M14" s="24"/>
      <c r="N14" s="25" t="s">
        <v>193</v>
      </c>
    </row>
    <row r="15" spans="1:14" ht="25.5" hidden="1" x14ac:dyDescent="0.25">
      <c r="A15" s="16" t="s">
        <v>62</v>
      </c>
      <c r="B15" s="17">
        <v>2009</v>
      </c>
      <c r="C15" s="18" t="s">
        <v>61</v>
      </c>
      <c r="D15" s="19" t="s">
        <v>19</v>
      </c>
      <c r="E15" s="18" t="s">
        <v>60</v>
      </c>
      <c r="F15" s="18" t="s">
        <v>59</v>
      </c>
      <c r="G15" s="20" t="s">
        <v>58</v>
      </c>
      <c r="H15" s="21" t="s">
        <v>21</v>
      </c>
      <c r="I15" s="22">
        <v>40000</v>
      </c>
      <c r="J15" s="22">
        <v>0</v>
      </c>
      <c r="K15" s="30"/>
      <c r="L15" s="22">
        <f>26000+14000</f>
        <v>40000</v>
      </c>
      <c r="M15" s="28">
        <v>41669</v>
      </c>
    </row>
    <row r="16" spans="1:14" ht="25.5" hidden="1" x14ac:dyDescent="0.25">
      <c r="A16" s="16" t="s">
        <v>57</v>
      </c>
      <c r="B16" s="17">
        <v>2010</v>
      </c>
      <c r="C16" s="18" t="s">
        <v>54</v>
      </c>
      <c r="D16" s="19" t="s">
        <v>53</v>
      </c>
      <c r="E16" s="18" t="s">
        <v>52</v>
      </c>
      <c r="F16" s="18" t="s">
        <v>21</v>
      </c>
      <c r="G16" s="20" t="s">
        <v>56</v>
      </c>
      <c r="H16" s="17" t="s">
        <v>21</v>
      </c>
      <c r="I16" s="22">
        <v>72000</v>
      </c>
      <c r="J16" s="22">
        <v>0</v>
      </c>
      <c r="K16" s="30">
        <v>41479</v>
      </c>
      <c r="L16" s="22">
        <f>45000+27000</f>
        <v>72000</v>
      </c>
      <c r="M16" s="30">
        <v>41611</v>
      </c>
    </row>
    <row r="17" spans="1:15" ht="25.5" hidden="1" x14ac:dyDescent="0.25">
      <c r="A17" s="16" t="s">
        <v>55</v>
      </c>
      <c r="B17" s="17">
        <v>2013</v>
      </c>
      <c r="C17" s="18" t="s">
        <v>54</v>
      </c>
      <c r="D17" s="19" t="s">
        <v>53</v>
      </c>
      <c r="E17" s="18" t="s">
        <v>52</v>
      </c>
      <c r="F17" s="18" t="s">
        <v>51</v>
      </c>
      <c r="G17" s="20" t="s">
        <v>21</v>
      </c>
      <c r="H17" s="17" t="s">
        <v>21</v>
      </c>
      <c r="I17" s="22">
        <v>42000</v>
      </c>
      <c r="J17" s="22">
        <v>0</v>
      </c>
      <c r="K17" s="30">
        <v>41683</v>
      </c>
      <c r="L17" s="22">
        <v>42000</v>
      </c>
      <c r="M17" s="30">
        <v>41670</v>
      </c>
      <c r="N17" s="29">
        <v>41744</v>
      </c>
    </row>
    <row r="18" spans="1:15" ht="25.5" hidden="1" x14ac:dyDescent="0.25">
      <c r="A18" s="16" t="s">
        <v>50</v>
      </c>
      <c r="B18" s="17">
        <v>2011</v>
      </c>
      <c r="C18" s="18" t="s">
        <v>49</v>
      </c>
      <c r="D18" s="19" t="s">
        <v>2</v>
      </c>
      <c r="E18" s="18" t="s">
        <v>45</v>
      </c>
      <c r="F18" s="39" t="s">
        <v>48</v>
      </c>
      <c r="G18" s="20" t="s">
        <v>204</v>
      </c>
      <c r="H18" s="21" t="s">
        <v>21</v>
      </c>
      <c r="I18" s="22">
        <v>73600</v>
      </c>
      <c r="J18" s="22">
        <v>0</v>
      </c>
      <c r="K18" s="30"/>
      <c r="L18" s="22">
        <v>73600</v>
      </c>
      <c r="M18" s="24"/>
    </row>
    <row r="19" spans="1:15" ht="38.25" hidden="1" x14ac:dyDescent="0.25">
      <c r="A19" s="16" t="s">
        <v>47</v>
      </c>
      <c r="B19" s="17">
        <v>2014</v>
      </c>
      <c r="C19" s="18" t="s">
        <v>46</v>
      </c>
      <c r="D19" s="19" t="s">
        <v>2</v>
      </c>
      <c r="E19" s="18" t="s">
        <v>45</v>
      </c>
      <c r="F19" s="18" t="s">
        <v>129</v>
      </c>
      <c r="G19" s="18" t="s">
        <v>130</v>
      </c>
      <c r="H19" s="17" t="s">
        <v>21</v>
      </c>
      <c r="I19" s="22">
        <v>75000</v>
      </c>
      <c r="J19" s="31">
        <f>I19-L19</f>
        <v>0</v>
      </c>
      <c r="K19" s="30" t="s">
        <v>128</v>
      </c>
      <c r="L19" s="31">
        <v>75000</v>
      </c>
      <c r="M19" s="30" t="s">
        <v>145</v>
      </c>
      <c r="N19" s="25" t="s">
        <v>144</v>
      </c>
    </row>
    <row r="20" spans="1:15" ht="25.5" hidden="1" x14ac:dyDescent="0.25">
      <c r="A20" s="16" t="s">
        <v>44</v>
      </c>
      <c r="B20" s="17">
        <v>2013</v>
      </c>
      <c r="C20" s="18" t="s">
        <v>43</v>
      </c>
      <c r="D20" s="19" t="s">
        <v>42</v>
      </c>
      <c r="E20" s="18" t="s">
        <v>41</v>
      </c>
      <c r="F20" s="18"/>
      <c r="G20" s="18" t="s">
        <v>22</v>
      </c>
      <c r="H20" s="17" t="s">
        <v>126</v>
      </c>
      <c r="I20" s="40" t="s">
        <v>8</v>
      </c>
      <c r="J20" s="22">
        <v>0</v>
      </c>
      <c r="K20" s="38"/>
      <c r="L20" s="22">
        <v>0</v>
      </c>
      <c r="M20" s="24"/>
      <c r="N20" s="25" t="s">
        <v>151</v>
      </c>
    </row>
    <row r="21" spans="1:15" ht="76.5" hidden="1" x14ac:dyDescent="0.25">
      <c r="A21" s="16" t="s">
        <v>153</v>
      </c>
      <c r="B21" s="17">
        <v>2017</v>
      </c>
      <c r="C21" s="18" t="s">
        <v>154</v>
      </c>
      <c r="D21" s="41"/>
      <c r="E21" s="18" t="s">
        <v>152</v>
      </c>
      <c r="F21" s="18" t="s">
        <v>155</v>
      </c>
      <c r="G21" s="20" t="s">
        <v>158</v>
      </c>
      <c r="H21" s="17" t="s">
        <v>21</v>
      </c>
      <c r="I21" s="42">
        <v>60000</v>
      </c>
      <c r="J21" s="22">
        <f>I21-L21/1.19</f>
        <v>0</v>
      </c>
      <c r="K21" s="30">
        <v>42907</v>
      </c>
      <c r="L21" s="22">
        <f>23800+23800+23800</f>
        <v>71400</v>
      </c>
      <c r="M21" s="30" t="s">
        <v>175</v>
      </c>
      <c r="N21" s="29"/>
      <c r="O21" s="43"/>
    </row>
    <row r="22" spans="1:15" ht="25.5" hidden="1" x14ac:dyDescent="0.25">
      <c r="A22" s="16" t="s">
        <v>40</v>
      </c>
      <c r="B22" s="17">
        <v>2011</v>
      </c>
      <c r="C22" s="18" t="s">
        <v>39</v>
      </c>
      <c r="D22" s="19" t="s">
        <v>38</v>
      </c>
      <c r="E22" s="18" t="s">
        <v>37</v>
      </c>
      <c r="F22" s="18" t="s">
        <v>36</v>
      </c>
      <c r="G22" s="20" t="s">
        <v>35</v>
      </c>
      <c r="H22" s="17" t="s">
        <v>21</v>
      </c>
      <c r="I22" s="22">
        <v>0</v>
      </c>
      <c r="J22" s="22">
        <v>0</v>
      </c>
      <c r="K22" s="30"/>
      <c r="L22" s="22">
        <v>0</v>
      </c>
      <c r="M22" s="24"/>
    </row>
    <row r="23" spans="1:15" hidden="1" x14ac:dyDescent="0.25">
      <c r="A23" s="16" t="s">
        <v>34</v>
      </c>
      <c r="B23" s="17">
        <v>2013</v>
      </c>
      <c r="C23" s="18" t="s">
        <v>33</v>
      </c>
      <c r="D23" s="19" t="s">
        <v>32</v>
      </c>
      <c r="E23" s="18"/>
      <c r="F23" s="18" t="s">
        <v>22</v>
      </c>
      <c r="G23" s="18" t="s">
        <v>22</v>
      </c>
      <c r="H23" s="17" t="s">
        <v>126</v>
      </c>
      <c r="I23" s="22">
        <v>3300</v>
      </c>
      <c r="J23" s="22">
        <v>0</v>
      </c>
      <c r="K23" s="38"/>
      <c r="L23" s="22">
        <v>0</v>
      </c>
      <c r="M23" s="24"/>
    </row>
    <row r="24" spans="1:15" ht="38.25" hidden="1" x14ac:dyDescent="0.25">
      <c r="A24" s="16" t="s">
        <v>30</v>
      </c>
      <c r="B24" s="17">
        <v>2013</v>
      </c>
      <c r="C24" s="18" t="s">
        <v>29</v>
      </c>
      <c r="D24" s="19" t="s">
        <v>28</v>
      </c>
      <c r="E24" s="18" t="s">
        <v>27</v>
      </c>
      <c r="F24" s="18" t="s">
        <v>22</v>
      </c>
      <c r="G24" s="18" t="s">
        <v>26</v>
      </c>
      <c r="H24" s="17" t="s">
        <v>31</v>
      </c>
      <c r="I24" s="22">
        <v>61000</v>
      </c>
      <c r="J24" s="22">
        <v>0</v>
      </c>
      <c r="K24" s="38"/>
      <c r="L24" s="22">
        <v>0</v>
      </c>
      <c r="M24" s="24"/>
      <c r="N24" s="44" t="s">
        <v>156</v>
      </c>
    </row>
    <row r="25" spans="1:15" hidden="1" x14ac:dyDescent="0.25">
      <c r="A25" s="16" t="s">
        <v>25</v>
      </c>
      <c r="B25" s="17">
        <v>2013</v>
      </c>
      <c r="C25" s="18" t="s">
        <v>24</v>
      </c>
      <c r="D25" s="19" t="s">
        <v>23</v>
      </c>
      <c r="E25" s="18"/>
      <c r="F25" s="18" t="s">
        <v>22</v>
      </c>
      <c r="G25" s="18" t="s">
        <v>22</v>
      </c>
      <c r="H25" s="17" t="s">
        <v>21</v>
      </c>
      <c r="I25" s="22">
        <v>4000</v>
      </c>
      <c r="J25" s="22">
        <v>0</v>
      </c>
      <c r="K25" s="30">
        <v>42067</v>
      </c>
      <c r="L25" s="22">
        <v>4760</v>
      </c>
      <c r="M25" s="28">
        <v>42220</v>
      </c>
    </row>
    <row r="26" spans="1:15" ht="38.25" hidden="1" x14ac:dyDescent="0.25">
      <c r="A26" s="16" t="s">
        <v>20</v>
      </c>
      <c r="B26" s="17">
        <v>2013</v>
      </c>
      <c r="C26" s="45" t="s">
        <v>149</v>
      </c>
      <c r="D26" s="19" t="s">
        <v>19</v>
      </c>
      <c r="E26" s="18" t="s">
        <v>18</v>
      </c>
      <c r="F26" s="18" t="s">
        <v>124</v>
      </c>
      <c r="G26" s="46" t="s">
        <v>159</v>
      </c>
      <c r="H26" s="17" t="s">
        <v>126</v>
      </c>
      <c r="I26" s="22">
        <v>20000</v>
      </c>
      <c r="J26" s="22">
        <v>0</v>
      </c>
      <c r="K26" s="30">
        <v>42822</v>
      </c>
      <c r="L26" s="22">
        <v>0</v>
      </c>
      <c r="M26" s="24"/>
    </row>
    <row r="27" spans="1:15" ht="25.5" hidden="1" x14ac:dyDescent="0.25">
      <c r="A27" s="16" t="s">
        <v>17</v>
      </c>
      <c r="B27" s="17">
        <v>2013</v>
      </c>
      <c r="C27" s="18" t="s">
        <v>16</v>
      </c>
      <c r="D27" s="47" t="s">
        <v>15</v>
      </c>
      <c r="E27" s="18"/>
      <c r="F27" s="48" t="s">
        <v>112</v>
      </c>
      <c r="G27" s="20">
        <v>2700</v>
      </c>
      <c r="H27" s="17" t="s">
        <v>21</v>
      </c>
      <c r="I27" s="22">
        <v>3300</v>
      </c>
      <c r="J27" s="22">
        <v>0</v>
      </c>
      <c r="K27" s="30">
        <v>42067</v>
      </c>
      <c r="L27" s="22">
        <v>1785</v>
      </c>
      <c r="M27" s="28">
        <v>42074</v>
      </c>
    </row>
    <row r="28" spans="1:15" ht="25.5" hidden="1" x14ac:dyDescent="0.25">
      <c r="A28" s="16" t="s">
        <v>14</v>
      </c>
      <c r="B28" s="17">
        <v>2014</v>
      </c>
      <c r="C28" s="18" t="s">
        <v>132</v>
      </c>
      <c r="D28" s="47" t="s">
        <v>13</v>
      </c>
      <c r="E28" s="18" t="s">
        <v>10</v>
      </c>
      <c r="F28" s="17"/>
      <c r="G28" s="20"/>
      <c r="H28" s="17" t="s">
        <v>21</v>
      </c>
      <c r="I28" s="22">
        <v>25000</v>
      </c>
      <c r="J28" s="22">
        <v>0</v>
      </c>
      <c r="K28" s="30">
        <v>41975</v>
      </c>
      <c r="L28" s="22">
        <v>25000</v>
      </c>
      <c r="M28" s="28">
        <v>41988</v>
      </c>
    </row>
    <row r="29" spans="1:15" ht="25.5" hidden="1" x14ac:dyDescent="0.25">
      <c r="A29" s="16" t="s">
        <v>12</v>
      </c>
      <c r="B29" s="17">
        <v>2015</v>
      </c>
      <c r="C29" s="18" t="s">
        <v>11</v>
      </c>
      <c r="D29" s="47"/>
      <c r="E29" s="18" t="s">
        <v>10</v>
      </c>
      <c r="F29" s="48" t="s">
        <v>9</v>
      </c>
      <c r="G29" s="18" t="s">
        <v>111</v>
      </c>
      <c r="H29" s="17" t="s">
        <v>21</v>
      </c>
      <c r="I29" s="22">
        <v>40000</v>
      </c>
      <c r="J29" s="22">
        <v>0</v>
      </c>
      <c r="K29" s="30">
        <v>42221</v>
      </c>
      <c r="L29" s="22">
        <v>40000</v>
      </c>
      <c r="M29" s="28">
        <v>42268</v>
      </c>
    </row>
    <row r="30" spans="1:15" ht="38.25" hidden="1" x14ac:dyDescent="0.25">
      <c r="A30" s="16" t="s">
        <v>7</v>
      </c>
      <c r="B30" s="17">
        <v>2015</v>
      </c>
      <c r="C30" s="49" t="s">
        <v>187</v>
      </c>
      <c r="D30" s="19" t="s">
        <v>188</v>
      </c>
      <c r="E30" s="18" t="s">
        <v>6</v>
      </c>
      <c r="F30" s="17" t="s">
        <v>115</v>
      </c>
      <c r="G30" s="20" t="s">
        <v>5</v>
      </c>
      <c r="H30" s="17" t="s">
        <v>21</v>
      </c>
      <c r="I30" s="22">
        <v>42000</v>
      </c>
      <c r="J30" s="22">
        <f>I30-L30</f>
        <v>0</v>
      </c>
      <c r="K30" s="30">
        <v>42205</v>
      </c>
      <c r="L30" s="22">
        <v>42000</v>
      </c>
      <c r="M30" s="30" t="s">
        <v>133</v>
      </c>
    </row>
    <row r="31" spans="1:15" ht="38.25" hidden="1" x14ac:dyDescent="0.25">
      <c r="A31" s="16" t="s">
        <v>120</v>
      </c>
      <c r="B31" s="17">
        <v>2016</v>
      </c>
      <c r="C31" s="49" t="s">
        <v>122</v>
      </c>
      <c r="D31" s="19" t="s">
        <v>188</v>
      </c>
      <c r="E31" s="18" t="s">
        <v>6</v>
      </c>
      <c r="F31" s="17" t="s">
        <v>135</v>
      </c>
      <c r="G31" s="20" t="s">
        <v>127</v>
      </c>
      <c r="H31" s="17" t="s">
        <v>21</v>
      </c>
      <c r="I31" s="22">
        <v>45000</v>
      </c>
      <c r="J31" s="22">
        <f>I31-L31</f>
        <v>0</v>
      </c>
      <c r="K31" s="30">
        <v>42431</v>
      </c>
      <c r="L31" s="22">
        <f>30000+10000+5000</f>
        <v>45000</v>
      </c>
      <c r="M31" s="30" t="s">
        <v>146</v>
      </c>
      <c r="N31" s="25" t="s">
        <v>134</v>
      </c>
    </row>
    <row r="32" spans="1:15" ht="25.5" hidden="1" x14ac:dyDescent="0.25">
      <c r="A32" s="16" t="s">
        <v>121</v>
      </c>
      <c r="B32" s="17">
        <v>2017</v>
      </c>
      <c r="C32" s="49" t="s">
        <v>123</v>
      </c>
      <c r="D32" s="19" t="s">
        <v>188</v>
      </c>
      <c r="E32" s="18" t="s">
        <v>6</v>
      </c>
      <c r="F32" s="48" t="s">
        <v>143</v>
      </c>
      <c r="G32" s="20" t="s">
        <v>147</v>
      </c>
      <c r="H32" s="50" t="s">
        <v>21</v>
      </c>
      <c r="I32" s="22">
        <v>50000</v>
      </c>
      <c r="J32" s="22">
        <f>50000-L32</f>
        <v>0</v>
      </c>
      <c r="K32" s="30"/>
      <c r="L32" s="31">
        <f>35000+15000</f>
        <v>50000</v>
      </c>
      <c r="M32" s="30" t="s">
        <v>157</v>
      </c>
    </row>
    <row r="33" spans="1:15" ht="38.25" hidden="1" x14ac:dyDescent="0.25">
      <c r="A33" s="16" t="s">
        <v>160</v>
      </c>
      <c r="B33" s="17">
        <v>2018</v>
      </c>
      <c r="C33" s="18" t="s">
        <v>171</v>
      </c>
      <c r="D33" s="19" t="s">
        <v>188</v>
      </c>
      <c r="E33" s="18" t="s">
        <v>6</v>
      </c>
      <c r="F33" s="48" t="s">
        <v>165</v>
      </c>
      <c r="G33" s="20" t="s">
        <v>168</v>
      </c>
      <c r="H33" s="17" t="s">
        <v>21</v>
      </c>
      <c r="I33" s="22">
        <v>52000</v>
      </c>
      <c r="J33" s="31">
        <f>I33-L33</f>
        <v>0</v>
      </c>
      <c r="K33" s="30">
        <v>43120</v>
      </c>
      <c r="L33" s="31">
        <f>37000+9000+6000</f>
        <v>52000</v>
      </c>
      <c r="M33" s="30" t="s">
        <v>180</v>
      </c>
      <c r="N33" s="25" t="s">
        <v>167</v>
      </c>
    </row>
    <row r="34" spans="1:15" ht="38.25" hidden="1" x14ac:dyDescent="0.25">
      <c r="A34" s="16" t="s">
        <v>161</v>
      </c>
      <c r="B34" s="17">
        <v>2019</v>
      </c>
      <c r="C34" s="19" t="s">
        <v>172</v>
      </c>
      <c r="D34" s="19" t="s">
        <v>188</v>
      </c>
      <c r="E34" s="18" t="s">
        <v>6</v>
      </c>
      <c r="F34" s="48" t="s">
        <v>165</v>
      </c>
      <c r="G34" s="20" t="s">
        <v>176</v>
      </c>
      <c r="H34" s="17" t="s">
        <v>21</v>
      </c>
      <c r="I34" s="22">
        <v>50000</v>
      </c>
      <c r="J34" s="31">
        <f>I34-L34</f>
        <v>0</v>
      </c>
      <c r="K34" s="30">
        <v>43445</v>
      </c>
      <c r="L34" s="31">
        <f>35000+10000+5000</f>
        <v>50000</v>
      </c>
      <c r="M34" s="30" t="s">
        <v>189</v>
      </c>
      <c r="N34" s="29" t="s">
        <v>173</v>
      </c>
    </row>
    <row r="35" spans="1:15" ht="38.25" hidden="1" x14ac:dyDescent="0.25">
      <c r="A35" s="32" t="s">
        <v>183</v>
      </c>
      <c r="B35" s="17">
        <v>2020</v>
      </c>
      <c r="C35" s="18" t="s">
        <v>184</v>
      </c>
      <c r="D35" s="18" t="s">
        <v>188</v>
      </c>
      <c r="E35" s="18" t="s">
        <v>6</v>
      </c>
      <c r="F35" s="48" t="s">
        <v>165</v>
      </c>
      <c r="G35" s="20" t="s">
        <v>176</v>
      </c>
      <c r="H35" s="17" t="s">
        <v>21</v>
      </c>
      <c r="I35" s="13">
        <v>50000</v>
      </c>
      <c r="J35" s="33">
        <v>0</v>
      </c>
      <c r="K35" s="34"/>
      <c r="L35" s="33">
        <f>35000+10000+3836.21</f>
        <v>48836.21</v>
      </c>
      <c r="M35" s="34" t="s">
        <v>195</v>
      </c>
      <c r="N35" s="29" t="s">
        <v>190</v>
      </c>
      <c r="O35" s="26" t="s">
        <v>198</v>
      </c>
    </row>
    <row r="36" spans="1:15" ht="25.5" hidden="1" x14ac:dyDescent="0.25">
      <c r="A36" s="16" t="s">
        <v>116</v>
      </c>
      <c r="B36" s="17">
        <v>2016</v>
      </c>
      <c r="C36" s="19" t="s">
        <v>117</v>
      </c>
      <c r="D36" s="47"/>
      <c r="E36" s="18" t="s">
        <v>118</v>
      </c>
      <c r="F36" s="17" t="s">
        <v>114</v>
      </c>
      <c r="G36" s="20" t="s">
        <v>110</v>
      </c>
      <c r="H36" s="17" t="s">
        <v>126</v>
      </c>
      <c r="I36" s="22"/>
      <c r="J36" s="22"/>
      <c r="K36" s="38"/>
      <c r="L36" s="22"/>
      <c r="M36" s="28"/>
      <c r="N36" s="25" t="s">
        <v>194</v>
      </c>
    </row>
    <row r="37" spans="1:15" hidden="1" x14ac:dyDescent="0.25">
      <c r="A37" s="16" t="s">
        <v>4</v>
      </c>
      <c r="B37" s="17">
        <v>2013</v>
      </c>
      <c r="C37" s="18" t="s">
        <v>3</v>
      </c>
      <c r="D37" s="19" t="s">
        <v>2</v>
      </c>
      <c r="E37" s="18"/>
      <c r="F37" s="18"/>
      <c r="G37" s="20">
        <v>125000</v>
      </c>
      <c r="H37" s="17" t="s">
        <v>21</v>
      </c>
      <c r="I37" s="22">
        <v>125000</v>
      </c>
      <c r="J37" s="22">
        <v>0</v>
      </c>
      <c r="K37" s="30"/>
      <c r="L37" s="22">
        <f>35000+35000+15000+1879.09+5615.35</f>
        <v>92494.44</v>
      </c>
      <c r="M37" s="28">
        <v>41906</v>
      </c>
      <c r="N37" s="29">
        <v>42227</v>
      </c>
      <c r="O37" s="43">
        <v>42285</v>
      </c>
    </row>
    <row r="38" spans="1:15" ht="25.5" hidden="1" x14ac:dyDescent="0.25">
      <c r="A38" s="16" t="s">
        <v>162</v>
      </c>
      <c r="B38" s="17">
        <v>2019</v>
      </c>
      <c r="C38" s="18" t="s">
        <v>163</v>
      </c>
      <c r="D38" s="41" t="s">
        <v>185</v>
      </c>
      <c r="E38" s="18"/>
      <c r="F38" s="18"/>
      <c r="G38" s="51" t="s">
        <v>164</v>
      </c>
      <c r="H38" s="17" t="s">
        <v>186</v>
      </c>
      <c r="I38" s="22">
        <v>30000</v>
      </c>
      <c r="J38" s="22">
        <v>0</v>
      </c>
      <c r="K38" s="30">
        <v>43167</v>
      </c>
      <c r="L38" s="22"/>
      <c r="M38" s="28"/>
      <c r="N38" s="29" t="s">
        <v>170</v>
      </c>
      <c r="O38" s="43">
        <v>43799</v>
      </c>
    </row>
    <row r="39" spans="1:15" ht="30" hidden="1" x14ac:dyDescent="0.25">
      <c r="A39" s="32" t="s">
        <v>137</v>
      </c>
      <c r="B39" s="17">
        <v>2016</v>
      </c>
      <c r="C39" s="52" t="s">
        <v>125</v>
      </c>
      <c r="D39" s="53"/>
      <c r="E39" s="53" t="s">
        <v>45</v>
      </c>
      <c r="F39" s="20" t="s">
        <v>136</v>
      </c>
      <c r="G39" s="20"/>
      <c r="H39" s="17" t="s">
        <v>21</v>
      </c>
      <c r="I39" s="13">
        <v>20000</v>
      </c>
      <c r="J39" s="13">
        <f>I39-L39</f>
        <v>0</v>
      </c>
      <c r="K39" s="34">
        <v>42431</v>
      </c>
      <c r="L39" s="54">
        <v>20000</v>
      </c>
      <c r="M39" s="34">
        <v>42720</v>
      </c>
      <c r="N39" s="29"/>
      <c r="O39" s="43"/>
    </row>
    <row r="40" spans="1:15" ht="25.5" hidden="1" x14ac:dyDescent="0.25">
      <c r="A40" s="16" t="s">
        <v>119</v>
      </c>
      <c r="B40" s="17">
        <v>2016</v>
      </c>
      <c r="C40" s="18" t="s">
        <v>148</v>
      </c>
      <c r="D40" s="47"/>
      <c r="E40" s="53" t="s">
        <v>138</v>
      </c>
      <c r="F40" s="18"/>
      <c r="G40" s="20"/>
      <c r="H40" s="17" t="s">
        <v>21</v>
      </c>
      <c r="I40" s="22">
        <v>20000</v>
      </c>
      <c r="J40" s="22">
        <f>20000-20000</f>
        <v>0</v>
      </c>
      <c r="K40" s="30">
        <v>42822</v>
      </c>
      <c r="L40" s="22">
        <f>11900+11900</f>
        <v>23800</v>
      </c>
      <c r="M40" s="30" t="s">
        <v>166</v>
      </c>
      <c r="N40" s="29" t="s">
        <v>139</v>
      </c>
      <c r="O40" s="43"/>
    </row>
    <row r="41" spans="1:15" ht="51" x14ac:dyDescent="0.25">
      <c r="A41" s="32" t="s">
        <v>196</v>
      </c>
      <c r="B41" s="17">
        <v>2022</v>
      </c>
      <c r="C41" s="18" t="s">
        <v>203</v>
      </c>
      <c r="D41" s="53" t="s">
        <v>206</v>
      </c>
      <c r="E41" s="53"/>
      <c r="F41" s="18"/>
      <c r="G41" s="20" t="s">
        <v>207</v>
      </c>
      <c r="H41" s="17">
        <v>1</v>
      </c>
      <c r="I41" s="13">
        <v>84500</v>
      </c>
      <c r="J41" s="13">
        <v>83710</v>
      </c>
      <c r="K41" s="34">
        <v>44529</v>
      </c>
      <c r="L41" s="13"/>
      <c r="M41" s="34"/>
      <c r="N41" s="29"/>
      <c r="O41" s="43"/>
    </row>
    <row r="42" spans="1:15" ht="38.25" hidden="1" x14ac:dyDescent="0.25">
      <c r="A42" s="32" t="s">
        <v>177</v>
      </c>
      <c r="B42" s="17">
        <v>2019</v>
      </c>
      <c r="C42" s="52" t="s">
        <v>178</v>
      </c>
      <c r="D42" s="53"/>
      <c r="E42" s="53" t="s">
        <v>179</v>
      </c>
      <c r="F42" s="20" t="s">
        <v>181</v>
      </c>
      <c r="G42" s="20" t="s">
        <v>205</v>
      </c>
      <c r="H42" s="17" t="s">
        <v>21</v>
      </c>
      <c r="I42" s="13">
        <v>45000</v>
      </c>
      <c r="J42" s="13">
        <v>0</v>
      </c>
      <c r="K42" s="34">
        <v>43684</v>
      </c>
      <c r="L42" s="54">
        <f>15201/1.19</f>
        <v>12773.949579831933</v>
      </c>
      <c r="M42" s="34"/>
      <c r="N42" s="29" t="s">
        <v>182</v>
      </c>
      <c r="O42" s="55"/>
    </row>
    <row r="43" spans="1:15" ht="15" x14ac:dyDescent="0.25">
      <c r="A43" s="32" t="s">
        <v>199</v>
      </c>
      <c r="B43" s="17">
        <v>2022</v>
      </c>
      <c r="C43" s="52" t="s">
        <v>81</v>
      </c>
      <c r="D43" s="53"/>
      <c r="E43" s="53"/>
      <c r="F43" s="20"/>
      <c r="G43" s="20" t="s">
        <v>200</v>
      </c>
      <c r="H43" s="17">
        <v>1</v>
      </c>
      <c r="I43" s="13">
        <v>30000</v>
      </c>
      <c r="J43" s="13">
        <v>30000</v>
      </c>
      <c r="K43" s="34"/>
      <c r="L43" s="54"/>
      <c r="M43" s="34"/>
      <c r="N43" s="29"/>
      <c r="O43" s="43"/>
    </row>
    <row r="44" spans="1:15" ht="15" x14ac:dyDescent="0.25">
      <c r="A44" s="32" t="s">
        <v>202</v>
      </c>
      <c r="B44" s="17">
        <v>2022</v>
      </c>
      <c r="C44" s="52" t="s">
        <v>201</v>
      </c>
      <c r="D44" s="53"/>
      <c r="E44" s="53"/>
      <c r="F44" s="20"/>
      <c r="G44" s="20"/>
      <c r="H44" s="17">
        <v>1</v>
      </c>
      <c r="I44" s="13">
        <v>20000</v>
      </c>
      <c r="J44" s="13">
        <v>20000</v>
      </c>
      <c r="K44" s="34"/>
      <c r="L44" s="54"/>
      <c r="M44" s="34"/>
      <c r="N44" s="29"/>
      <c r="O44" s="43"/>
    </row>
    <row r="45" spans="1:15" x14ac:dyDescent="0.25">
      <c r="A45" s="65"/>
      <c r="B45" s="66"/>
      <c r="C45" s="65"/>
      <c r="D45" s="65"/>
      <c r="E45" s="65"/>
      <c r="F45" s="67"/>
      <c r="G45" s="56" t="s">
        <v>1</v>
      </c>
      <c r="H45" s="57">
        <v>1</v>
      </c>
      <c r="I45" s="13">
        <f>SUM(I3:I42)</f>
        <v>1519200</v>
      </c>
      <c r="J45" s="54">
        <f>SUM(J3:J42)</f>
        <v>98710</v>
      </c>
      <c r="K45" s="57"/>
      <c r="L45" s="13">
        <f>SUM(L3:L44)</f>
        <v>1142806.2295798319</v>
      </c>
      <c r="M45" s="57"/>
    </row>
    <row r="46" spans="1:15" ht="13.5" thickBot="1" x14ac:dyDescent="0.3">
      <c r="A46" s="68"/>
      <c r="B46" s="65"/>
      <c r="C46" s="65"/>
      <c r="D46" s="65"/>
      <c r="E46" s="65"/>
      <c r="F46" s="67"/>
    </row>
    <row r="47" spans="1:15" ht="16.5" thickBot="1" x14ac:dyDescent="0.3">
      <c r="A47" s="68"/>
      <c r="B47" s="65"/>
      <c r="C47" s="69"/>
      <c r="D47" s="65"/>
      <c r="E47" s="65"/>
      <c r="F47" s="67"/>
      <c r="G47" s="62" t="s">
        <v>0</v>
      </c>
      <c r="H47" s="63"/>
      <c r="I47" s="63"/>
      <c r="J47" s="64">
        <f>(J45)*1.19</f>
        <v>117464.9</v>
      </c>
    </row>
  </sheetData>
  <autoFilter ref="A2:N45">
    <filterColumn colId="7">
      <filters>
        <filter val="1"/>
      </filters>
    </filterColumn>
  </autoFilter>
  <pageMargins left="0.51181102362204722" right="0.35433070866141736" top="0.98425196850393704" bottom="0.98425196850393704" header="0.51181102362204722" footer="0.51181102362204722"/>
  <pageSetup scale="45" fitToHeight="2" orientation="landscape" r:id="rId1"/>
  <headerFooter alignWithMargins="0">
    <oddFooter>&amp;L&amp;F
&amp;A&amp;RGrote / 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Projektplan</vt:lpstr>
      <vt:lpstr>Tabelle1</vt:lpstr>
    </vt:vector>
  </TitlesOfParts>
  <Company>Driescher Wegberg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Grote | Driescher-Wegberg</dc:creator>
  <cp:lastModifiedBy>Markus Wahl</cp:lastModifiedBy>
  <cp:lastPrinted>2018-11-08T06:37:27Z</cp:lastPrinted>
  <dcterms:created xsi:type="dcterms:W3CDTF">2015-08-31T09:30:03Z</dcterms:created>
  <dcterms:modified xsi:type="dcterms:W3CDTF">2021-12-06T16:25:23Z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